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R:\STAVBY\Kontejnerová stání Dukla\"/>
    </mc:Choice>
  </mc:AlternateContent>
  <xr:revisionPtr revIDLastSave="0" documentId="8_{3662D175-4476-4D8F-8BE2-770DBBC8CA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440-01 - SO 01 Stání č.1" sheetId="2" r:id="rId2"/>
    <sheet name="440-02 - SO 02 Stání č.2" sheetId="3" r:id="rId3"/>
    <sheet name="440-03 - SO 03 Stání č.3" sheetId="4" r:id="rId4"/>
    <sheet name="440-04 - SO 04 Stání č.4" sheetId="5" r:id="rId5"/>
    <sheet name="440-05 - SO 05 Stání č.5" sheetId="6" r:id="rId6"/>
    <sheet name="440-06 - SO 06 Stání č.6" sheetId="7" r:id="rId7"/>
    <sheet name="440-00 - Všeobecné rozpoč..." sheetId="8" r:id="rId8"/>
  </sheets>
  <definedNames>
    <definedName name="_xlnm._FilterDatabase" localSheetId="7" hidden="1">'440-00 - Všeobecné rozpoč...'!$C$118:$L$126</definedName>
    <definedName name="_xlnm._FilterDatabase" localSheetId="1" hidden="1">'440-01 - SO 01 Stání č.1'!$C$122:$L$200</definedName>
    <definedName name="_xlnm._FilterDatabase" localSheetId="2" hidden="1">'440-02 - SO 02 Stání č.2'!$C$122:$L$176</definedName>
    <definedName name="_xlnm._FilterDatabase" localSheetId="3" hidden="1">'440-03 - SO 03 Stání č.3'!$C$122:$L$196</definedName>
    <definedName name="_xlnm._FilterDatabase" localSheetId="4" hidden="1">'440-04 - SO 04 Stání č.4'!$C$122:$L$218</definedName>
    <definedName name="_xlnm._FilterDatabase" localSheetId="5" hidden="1">'440-05 - SO 05 Stání č.5'!$C$122:$L$188</definedName>
    <definedName name="_xlnm._FilterDatabase" localSheetId="6" hidden="1">'440-06 - SO 06 Stání č.6'!$C$122:$L$188</definedName>
    <definedName name="_xlnm.Print_Titles" localSheetId="7">'440-00 - Všeobecné rozpoč...'!$118:$118</definedName>
    <definedName name="_xlnm.Print_Titles" localSheetId="1">'440-01 - SO 01 Stání č.1'!$122:$122</definedName>
    <definedName name="_xlnm.Print_Titles" localSheetId="2">'440-02 - SO 02 Stání č.2'!$122:$122</definedName>
    <definedName name="_xlnm.Print_Titles" localSheetId="3">'440-03 - SO 03 Stání č.3'!$122:$122</definedName>
    <definedName name="_xlnm.Print_Titles" localSheetId="4">'440-04 - SO 04 Stání č.4'!$122:$122</definedName>
    <definedName name="_xlnm.Print_Titles" localSheetId="5">'440-05 - SO 05 Stání č.5'!$122:$122</definedName>
    <definedName name="_xlnm.Print_Titles" localSheetId="6">'440-06 - SO 06 Stání č.6'!$122:$122</definedName>
    <definedName name="_xlnm.Print_Titles" localSheetId="0">'Rekapitulace stavby'!$92:$92</definedName>
    <definedName name="_xlnm.Print_Area" localSheetId="7">'440-00 - Všeobecné rozpoč...'!$C$4:$K$76,'440-00 - Všeobecné rozpoč...'!$C$82:$K$100,'440-00 - Všeobecné rozpoč...'!$C$106:$L$126</definedName>
    <definedName name="_xlnm.Print_Area" localSheetId="1">'440-01 - SO 01 Stání č.1'!$C$4:$K$76,'440-01 - SO 01 Stání č.1'!$C$82:$K$104,'440-01 - SO 01 Stání č.1'!$C$110:$L$200</definedName>
    <definedName name="_xlnm.Print_Area" localSheetId="2">'440-02 - SO 02 Stání č.2'!$C$4:$K$76,'440-02 - SO 02 Stání č.2'!$C$82:$K$104,'440-02 - SO 02 Stání č.2'!$C$110:$L$176</definedName>
    <definedName name="_xlnm.Print_Area" localSheetId="3">'440-03 - SO 03 Stání č.3'!$C$4:$K$76,'440-03 - SO 03 Stání č.3'!$C$82:$K$104,'440-03 - SO 03 Stání č.3'!$C$110:$L$196</definedName>
    <definedName name="_xlnm.Print_Area" localSheetId="4">'440-04 - SO 04 Stání č.4'!$C$4:$K$76,'440-04 - SO 04 Stání č.4'!$C$82:$K$104,'440-04 - SO 04 Stání č.4'!$C$110:$L$218</definedName>
    <definedName name="_xlnm.Print_Area" localSheetId="5">'440-05 - SO 05 Stání č.5'!$C$4:$K$76,'440-05 - SO 05 Stání č.5'!$C$82:$K$104,'440-05 - SO 05 Stání č.5'!$C$110:$L$188</definedName>
    <definedName name="_xlnm.Print_Area" localSheetId="6">'440-06 - SO 06 Stání č.6'!$C$4:$K$76,'440-06 - SO 06 Stání č.6'!$C$82:$K$104,'440-06 - SO 06 Stání č.6'!$C$110:$L$188</definedName>
    <definedName name="_xlnm.Print_Area" localSheetId="0">'Rekapitulace stavby'!$D$4:$AO$76,'Rekapitulace stavby'!$C$82:$AQ$102</definedName>
  </definedNames>
  <calcPr calcId="181029"/>
</workbook>
</file>

<file path=xl/calcChain.xml><?xml version="1.0" encoding="utf-8"?>
<calcChain xmlns="http://schemas.openxmlformats.org/spreadsheetml/2006/main">
  <c r="K39" i="8" l="1"/>
  <c r="K38" i="8"/>
  <c r="BA101" i="1"/>
  <c r="K37" i="8"/>
  <c r="AZ101" i="1"/>
  <c r="BI125" i="8"/>
  <c r="BH125" i="8"/>
  <c r="BG125" i="8"/>
  <c r="BF125" i="8"/>
  <c r="X125" i="8"/>
  <c r="X124" i="8"/>
  <c r="V125" i="8"/>
  <c r="V124" i="8"/>
  <c r="T125" i="8"/>
  <c r="T124" i="8" s="1"/>
  <c r="P125" i="8"/>
  <c r="BI122" i="8"/>
  <c r="BH122" i="8"/>
  <c r="BG122" i="8"/>
  <c r="BF122" i="8"/>
  <c r="X122" i="8"/>
  <c r="X121" i="8"/>
  <c r="X120" i="8" s="1"/>
  <c r="X119" i="8" s="1"/>
  <c r="V122" i="8"/>
  <c r="V121" i="8"/>
  <c r="V120" i="8"/>
  <c r="V119" i="8" s="1"/>
  <c r="T122" i="8"/>
  <c r="T121" i="8"/>
  <c r="P122" i="8"/>
  <c r="J116" i="8"/>
  <c r="J115" i="8"/>
  <c r="F115" i="8"/>
  <c r="F113" i="8"/>
  <c r="E111" i="8"/>
  <c r="J92" i="8"/>
  <c r="J91" i="8"/>
  <c r="F91" i="8"/>
  <c r="F89" i="8"/>
  <c r="E87" i="8"/>
  <c r="J18" i="8"/>
  <c r="E18" i="8"/>
  <c r="F92" i="8" s="1"/>
  <c r="J17" i="8"/>
  <c r="J12" i="8"/>
  <c r="J113" i="8"/>
  <c r="E7" i="8"/>
  <c r="E109" i="8" s="1"/>
  <c r="K39" i="7"/>
  <c r="K38" i="7"/>
  <c r="BA100" i="1" s="1"/>
  <c r="K37" i="7"/>
  <c r="AZ100" i="1" s="1"/>
  <c r="BI187" i="7"/>
  <c r="BH187" i="7"/>
  <c r="BG187" i="7"/>
  <c r="BF187" i="7"/>
  <c r="X187" i="7"/>
  <c r="X186" i="7" s="1"/>
  <c r="V187" i="7"/>
  <c r="V186" i="7" s="1"/>
  <c r="T187" i="7"/>
  <c r="T186" i="7"/>
  <c r="P187" i="7"/>
  <c r="BI184" i="7"/>
  <c r="BH184" i="7"/>
  <c r="BG184" i="7"/>
  <c r="BF184" i="7"/>
  <c r="X184" i="7"/>
  <c r="V184" i="7"/>
  <c r="T184" i="7"/>
  <c r="P184" i="7"/>
  <c r="BI182" i="7"/>
  <c r="BH182" i="7"/>
  <c r="BG182" i="7"/>
  <c r="BF182" i="7"/>
  <c r="X182" i="7"/>
  <c r="V182" i="7"/>
  <c r="T182" i="7"/>
  <c r="P182" i="7"/>
  <c r="BI180" i="7"/>
  <c r="BH180" i="7"/>
  <c r="BG180" i="7"/>
  <c r="BF180" i="7"/>
  <c r="X180" i="7"/>
  <c r="V180" i="7"/>
  <c r="T180" i="7"/>
  <c r="P180" i="7"/>
  <c r="BI177" i="7"/>
  <c r="BH177" i="7"/>
  <c r="BG177" i="7"/>
  <c r="BF177" i="7"/>
  <c r="X177" i="7"/>
  <c r="V177" i="7"/>
  <c r="T177" i="7"/>
  <c r="P177" i="7"/>
  <c r="BI175" i="7"/>
  <c r="BH175" i="7"/>
  <c r="BG175" i="7"/>
  <c r="BF175" i="7"/>
  <c r="X175" i="7"/>
  <c r="V175" i="7"/>
  <c r="T175" i="7"/>
  <c r="P175" i="7"/>
  <c r="BI173" i="7"/>
  <c r="BH173" i="7"/>
  <c r="BG173" i="7"/>
  <c r="BF173" i="7"/>
  <c r="X173" i="7"/>
  <c r="V173" i="7"/>
  <c r="T173" i="7"/>
  <c r="P173" i="7"/>
  <c r="BI171" i="7"/>
  <c r="BH171" i="7"/>
  <c r="BG171" i="7"/>
  <c r="BF171" i="7"/>
  <c r="X171" i="7"/>
  <c r="V171" i="7"/>
  <c r="T171" i="7"/>
  <c r="P171" i="7"/>
  <c r="BI169" i="7"/>
  <c r="BH169" i="7"/>
  <c r="BG169" i="7"/>
  <c r="BF169" i="7"/>
  <c r="X169" i="7"/>
  <c r="V169" i="7"/>
  <c r="T169" i="7"/>
  <c r="P169" i="7"/>
  <c r="BI167" i="7"/>
  <c r="BH167" i="7"/>
  <c r="BG167" i="7"/>
  <c r="BF167" i="7"/>
  <c r="X167" i="7"/>
  <c r="V167" i="7"/>
  <c r="T167" i="7"/>
  <c r="P167" i="7"/>
  <c r="BI164" i="7"/>
  <c r="BH164" i="7"/>
  <c r="BG164" i="7"/>
  <c r="BF164" i="7"/>
  <c r="X164" i="7"/>
  <c r="V164" i="7"/>
  <c r="T164" i="7"/>
  <c r="P164" i="7"/>
  <c r="BI162" i="7"/>
  <c r="BH162" i="7"/>
  <c r="BG162" i="7"/>
  <c r="BF162" i="7"/>
  <c r="X162" i="7"/>
  <c r="V162" i="7"/>
  <c r="T162" i="7"/>
  <c r="P162" i="7"/>
  <c r="BI160" i="7"/>
  <c r="BH160" i="7"/>
  <c r="BG160" i="7"/>
  <c r="BF160" i="7"/>
  <c r="X160" i="7"/>
  <c r="V160" i="7"/>
  <c r="T160" i="7"/>
  <c r="P160" i="7"/>
  <c r="BI158" i="7"/>
  <c r="BH158" i="7"/>
  <c r="BG158" i="7"/>
  <c r="BF158" i="7"/>
  <c r="X158" i="7"/>
  <c r="V158" i="7"/>
  <c r="T158" i="7"/>
  <c r="P158" i="7"/>
  <c r="BI156" i="7"/>
  <c r="BH156" i="7"/>
  <c r="BG156" i="7"/>
  <c r="BF156" i="7"/>
  <c r="X156" i="7"/>
  <c r="V156" i="7"/>
  <c r="T156" i="7"/>
  <c r="P156" i="7"/>
  <c r="BI153" i="7"/>
  <c r="BH153" i="7"/>
  <c r="BG153" i="7"/>
  <c r="BF153" i="7"/>
  <c r="X153" i="7"/>
  <c r="X152" i="7"/>
  <c r="V153" i="7"/>
  <c r="V152" i="7" s="1"/>
  <c r="T153" i="7"/>
  <c r="T152" i="7"/>
  <c r="P153" i="7"/>
  <c r="BI150" i="7"/>
  <c r="BH150" i="7"/>
  <c r="BG150" i="7"/>
  <c r="BF150" i="7"/>
  <c r="X150" i="7"/>
  <c r="V150" i="7"/>
  <c r="T150" i="7"/>
  <c r="P150" i="7"/>
  <c r="BI148" i="7"/>
  <c r="BH148" i="7"/>
  <c r="BG148" i="7"/>
  <c r="BF148" i="7"/>
  <c r="X148" i="7"/>
  <c r="V148" i="7"/>
  <c r="T148" i="7"/>
  <c r="P148" i="7"/>
  <c r="BI146" i="7"/>
  <c r="BH146" i="7"/>
  <c r="BG146" i="7"/>
  <c r="BF146" i="7"/>
  <c r="X146" i="7"/>
  <c r="V146" i="7"/>
  <c r="T146" i="7"/>
  <c r="P146" i="7"/>
  <c r="BI144" i="7"/>
  <c r="BH144" i="7"/>
  <c r="BG144" i="7"/>
  <c r="BF144" i="7"/>
  <c r="X144" i="7"/>
  <c r="V144" i="7"/>
  <c r="T144" i="7"/>
  <c r="P144" i="7"/>
  <c r="BI142" i="7"/>
  <c r="BH142" i="7"/>
  <c r="BG142" i="7"/>
  <c r="BF142" i="7"/>
  <c r="X142" i="7"/>
  <c r="V142" i="7"/>
  <c r="T142" i="7"/>
  <c r="P142" i="7"/>
  <c r="BI140" i="7"/>
  <c r="BH140" i="7"/>
  <c r="BG140" i="7"/>
  <c r="BF140" i="7"/>
  <c r="X140" i="7"/>
  <c r="V140" i="7"/>
  <c r="T140" i="7"/>
  <c r="P140" i="7"/>
  <c r="BI138" i="7"/>
  <c r="BH138" i="7"/>
  <c r="BG138" i="7"/>
  <c r="BF138" i="7"/>
  <c r="X138" i="7"/>
  <c r="V138" i="7"/>
  <c r="T138" i="7"/>
  <c r="P138" i="7"/>
  <c r="BI136" i="7"/>
  <c r="BH136" i="7"/>
  <c r="BG136" i="7"/>
  <c r="BF136" i="7"/>
  <c r="X136" i="7"/>
  <c r="V136" i="7"/>
  <c r="T136" i="7"/>
  <c r="P136" i="7"/>
  <c r="BI134" i="7"/>
  <c r="BH134" i="7"/>
  <c r="BG134" i="7"/>
  <c r="BF134" i="7"/>
  <c r="X134" i="7"/>
  <c r="V134" i="7"/>
  <c r="T134" i="7"/>
  <c r="P134" i="7"/>
  <c r="BI132" i="7"/>
  <c r="BH132" i="7"/>
  <c r="BG132" i="7"/>
  <c r="BF132" i="7"/>
  <c r="X132" i="7"/>
  <c r="V132" i="7"/>
  <c r="T132" i="7"/>
  <c r="P132" i="7"/>
  <c r="BI130" i="7"/>
  <c r="BH130" i="7"/>
  <c r="BG130" i="7"/>
  <c r="BF130" i="7"/>
  <c r="X130" i="7"/>
  <c r="V130" i="7"/>
  <c r="T130" i="7"/>
  <c r="P130" i="7"/>
  <c r="BI128" i="7"/>
  <c r="BH128" i="7"/>
  <c r="BG128" i="7"/>
  <c r="BF128" i="7"/>
  <c r="X128" i="7"/>
  <c r="V128" i="7"/>
  <c r="T128" i="7"/>
  <c r="P128" i="7"/>
  <c r="BI126" i="7"/>
  <c r="BH126" i="7"/>
  <c r="BG126" i="7"/>
  <c r="BF126" i="7"/>
  <c r="X126" i="7"/>
  <c r="V126" i="7"/>
  <c r="T126" i="7"/>
  <c r="P126" i="7"/>
  <c r="J120" i="7"/>
  <c r="J119" i="7"/>
  <c r="F119" i="7"/>
  <c r="F117" i="7"/>
  <c r="E115" i="7"/>
  <c r="J92" i="7"/>
  <c r="J91" i="7"/>
  <c r="F91" i="7"/>
  <c r="F89" i="7"/>
  <c r="E87" i="7"/>
  <c r="J18" i="7"/>
  <c r="E18" i="7"/>
  <c r="F120" i="7" s="1"/>
  <c r="J17" i="7"/>
  <c r="J12" i="7"/>
  <c r="J117" i="7" s="1"/>
  <c r="E7" i="7"/>
  <c r="E113" i="7" s="1"/>
  <c r="K39" i="6"/>
  <c r="K38" i="6"/>
  <c r="BA99" i="1" s="1"/>
  <c r="K37" i="6"/>
  <c r="AZ99" i="1"/>
  <c r="BI187" i="6"/>
  <c r="BH187" i="6"/>
  <c r="BG187" i="6"/>
  <c r="BF187" i="6"/>
  <c r="X187" i="6"/>
  <c r="X186" i="6" s="1"/>
  <c r="V187" i="6"/>
  <c r="V186" i="6"/>
  <c r="T187" i="6"/>
  <c r="T186" i="6"/>
  <c r="P187" i="6"/>
  <c r="BI184" i="6"/>
  <c r="BH184" i="6"/>
  <c r="BG184" i="6"/>
  <c r="BF184" i="6"/>
  <c r="X184" i="6"/>
  <c r="V184" i="6"/>
  <c r="T184" i="6"/>
  <c r="P184" i="6"/>
  <c r="BI182" i="6"/>
  <c r="BH182" i="6"/>
  <c r="BG182" i="6"/>
  <c r="BF182" i="6"/>
  <c r="X182" i="6"/>
  <c r="V182" i="6"/>
  <c r="T182" i="6"/>
  <c r="P182" i="6"/>
  <c r="BI180" i="6"/>
  <c r="BH180" i="6"/>
  <c r="BG180" i="6"/>
  <c r="BF180" i="6"/>
  <c r="X180" i="6"/>
  <c r="V180" i="6"/>
  <c r="T180" i="6"/>
  <c r="P180" i="6"/>
  <c r="BI177" i="6"/>
  <c r="BH177" i="6"/>
  <c r="BG177" i="6"/>
  <c r="BF177" i="6"/>
  <c r="X177" i="6"/>
  <c r="V177" i="6"/>
  <c r="T177" i="6"/>
  <c r="P177" i="6"/>
  <c r="BI175" i="6"/>
  <c r="BH175" i="6"/>
  <c r="BG175" i="6"/>
  <c r="BF175" i="6"/>
  <c r="X175" i="6"/>
  <c r="V175" i="6"/>
  <c r="T175" i="6"/>
  <c r="P175" i="6"/>
  <c r="BI173" i="6"/>
  <c r="BH173" i="6"/>
  <c r="BG173" i="6"/>
  <c r="BF173" i="6"/>
  <c r="X173" i="6"/>
  <c r="V173" i="6"/>
  <c r="T173" i="6"/>
  <c r="P173" i="6"/>
  <c r="BI171" i="6"/>
  <c r="BH171" i="6"/>
  <c r="BG171" i="6"/>
  <c r="BF171" i="6"/>
  <c r="X171" i="6"/>
  <c r="V171" i="6"/>
  <c r="T171" i="6"/>
  <c r="P171" i="6"/>
  <c r="BI169" i="6"/>
  <c r="BH169" i="6"/>
  <c r="BG169" i="6"/>
  <c r="BF169" i="6"/>
  <c r="X169" i="6"/>
  <c r="V169" i="6"/>
  <c r="T169" i="6"/>
  <c r="P169" i="6"/>
  <c r="BI167" i="6"/>
  <c r="BH167" i="6"/>
  <c r="BG167" i="6"/>
  <c r="BF167" i="6"/>
  <c r="X167" i="6"/>
  <c r="V167" i="6"/>
  <c r="T167" i="6"/>
  <c r="P167" i="6"/>
  <c r="BI164" i="6"/>
  <c r="BH164" i="6"/>
  <c r="BG164" i="6"/>
  <c r="BF164" i="6"/>
  <c r="X164" i="6"/>
  <c r="V164" i="6"/>
  <c r="T164" i="6"/>
  <c r="P164" i="6"/>
  <c r="BI162" i="6"/>
  <c r="BH162" i="6"/>
  <c r="BG162" i="6"/>
  <c r="BF162" i="6"/>
  <c r="X162" i="6"/>
  <c r="V162" i="6"/>
  <c r="T162" i="6"/>
  <c r="P162" i="6"/>
  <c r="BI160" i="6"/>
  <c r="BH160" i="6"/>
  <c r="BG160" i="6"/>
  <c r="BF160" i="6"/>
  <c r="X160" i="6"/>
  <c r="V160" i="6"/>
  <c r="T160" i="6"/>
  <c r="P160" i="6"/>
  <c r="BI158" i="6"/>
  <c r="BH158" i="6"/>
  <c r="BG158" i="6"/>
  <c r="BF158" i="6"/>
  <c r="X158" i="6"/>
  <c r="V158" i="6"/>
  <c r="T158" i="6"/>
  <c r="P158" i="6"/>
  <c r="BI156" i="6"/>
  <c r="BH156" i="6"/>
  <c r="BG156" i="6"/>
  <c r="BF156" i="6"/>
  <c r="X156" i="6"/>
  <c r="V156" i="6"/>
  <c r="T156" i="6"/>
  <c r="P156" i="6"/>
  <c r="BI154" i="6"/>
  <c r="BH154" i="6"/>
  <c r="BG154" i="6"/>
  <c r="BF154" i="6"/>
  <c r="X154" i="6"/>
  <c r="V154" i="6"/>
  <c r="T154" i="6"/>
  <c r="P154" i="6"/>
  <c r="BI152" i="6"/>
  <c r="BH152" i="6"/>
  <c r="BG152" i="6"/>
  <c r="BF152" i="6"/>
  <c r="X152" i="6"/>
  <c r="V152" i="6"/>
  <c r="T152" i="6"/>
  <c r="P152" i="6"/>
  <c r="BI149" i="6"/>
  <c r="BH149" i="6"/>
  <c r="BG149" i="6"/>
  <c r="BF149" i="6"/>
  <c r="X149" i="6"/>
  <c r="X148" i="6" s="1"/>
  <c r="V149" i="6"/>
  <c r="V148" i="6"/>
  <c r="T149" i="6"/>
  <c r="T148" i="6"/>
  <c r="P149" i="6"/>
  <c r="BI146" i="6"/>
  <c r="BH146" i="6"/>
  <c r="BG146" i="6"/>
  <c r="BF146" i="6"/>
  <c r="X146" i="6"/>
  <c r="V146" i="6"/>
  <c r="T146" i="6"/>
  <c r="P146" i="6"/>
  <c r="BI144" i="6"/>
  <c r="BH144" i="6"/>
  <c r="BG144" i="6"/>
  <c r="BF144" i="6"/>
  <c r="X144" i="6"/>
  <c r="V144" i="6"/>
  <c r="T144" i="6"/>
  <c r="P144" i="6"/>
  <c r="BI142" i="6"/>
  <c r="BH142" i="6"/>
  <c r="BG142" i="6"/>
  <c r="BF142" i="6"/>
  <c r="X142" i="6"/>
  <c r="V142" i="6"/>
  <c r="T142" i="6"/>
  <c r="P142" i="6"/>
  <c r="BI140" i="6"/>
  <c r="BH140" i="6"/>
  <c r="BG140" i="6"/>
  <c r="BF140" i="6"/>
  <c r="X140" i="6"/>
  <c r="V140" i="6"/>
  <c r="T140" i="6"/>
  <c r="P140" i="6"/>
  <c r="BI138" i="6"/>
  <c r="BH138" i="6"/>
  <c r="BG138" i="6"/>
  <c r="BF138" i="6"/>
  <c r="X138" i="6"/>
  <c r="V138" i="6"/>
  <c r="T138" i="6"/>
  <c r="P138" i="6"/>
  <c r="BI136" i="6"/>
  <c r="BH136" i="6"/>
  <c r="BG136" i="6"/>
  <c r="BF136" i="6"/>
  <c r="X136" i="6"/>
  <c r="V136" i="6"/>
  <c r="T136" i="6"/>
  <c r="P136" i="6"/>
  <c r="BI134" i="6"/>
  <c r="BH134" i="6"/>
  <c r="BG134" i="6"/>
  <c r="BF134" i="6"/>
  <c r="X134" i="6"/>
  <c r="V134" i="6"/>
  <c r="T134" i="6"/>
  <c r="P134" i="6"/>
  <c r="BI132" i="6"/>
  <c r="BH132" i="6"/>
  <c r="BG132" i="6"/>
  <c r="BF132" i="6"/>
  <c r="X132" i="6"/>
  <c r="V132" i="6"/>
  <c r="T132" i="6"/>
  <c r="P132" i="6"/>
  <c r="BI130" i="6"/>
  <c r="BH130" i="6"/>
  <c r="BG130" i="6"/>
  <c r="BF130" i="6"/>
  <c r="X130" i="6"/>
  <c r="V130" i="6"/>
  <c r="T130" i="6"/>
  <c r="P130" i="6"/>
  <c r="BI128" i="6"/>
  <c r="BH128" i="6"/>
  <c r="BG128" i="6"/>
  <c r="BF128" i="6"/>
  <c r="X128" i="6"/>
  <c r="V128" i="6"/>
  <c r="T128" i="6"/>
  <c r="P128" i="6"/>
  <c r="BI126" i="6"/>
  <c r="BH126" i="6"/>
  <c r="BG126" i="6"/>
  <c r="BF126" i="6"/>
  <c r="X126" i="6"/>
  <c r="V126" i="6"/>
  <c r="T126" i="6"/>
  <c r="P126" i="6"/>
  <c r="J120" i="6"/>
  <c r="J119" i="6"/>
  <c r="F119" i="6"/>
  <c r="F117" i="6"/>
  <c r="E115" i="6"/>
  <c r="J92" i="6"/>
  <c r="J91" i="6"/>
  <c r="F91" i="6"/>
  <c r="F89" i="6"/>
  <c r="E87" i="6"/>
  <c r="J18" i="6"/>
  <c r="E18" i="6"/>
  <c r="F120" i="6" s="1"/>
  <c r="J17" i="6"/>
  <c r="J12" i="6"/>
  <c r="J89" i="6" s="1"/>
  <c r="E7" i="6"/>
  <c r="E113" i="6"/>
  <c r="K39" i="5"/>
  <c r="K38" i="5"/>
  <c r="BA98" i="1"/>
  <c r="K37" i="5"/>
  <c r="AZ98" i="1"/>
  <c r="BI217" i="5"/>
  <c r="BH217" i="5"/>
  <c r="BG217" i="5"/>
  <c r="BF217" i="5"/>
  <c r="X217" i="5"/>
  <c r="X216" i="5"/>
  <c r="V217" i="5"/>
  <c r="V216" i="5"/>
  <c r="T217" i="5"/>
  <c r="T216" i="5" s="1"/>
  <c r="P217" i="5"/>
  <c r="BI214" i="5"/>
  <c r="BH214" i="5"/>
  <c r="BG214" i="5"/>
  <c r="BF214" i="5"/>
  <c r="X214" i="5"/>
  <c r="V214" i="5"/>
  <c r="T214" i="5"/>
  <c r="P214" i="5"/>
  <c r="BI212" i="5"/>
  <c r="BH212" i="5"/>
  <c r="BG212" i="5"/>
  <c r="BF212" i="5"/>
  <c r="X212" i="5"/>
  <c r="V212" i="5"/>
  <c r="T212" i="5"/>
  <c r="P212" i="5"/>
  <c r="BI210" i="5"/>
  <c r="BH210" i="5"/>
  <c r="BG210" i="5"/>
  <c r="BF210" i="5"/>
  <c r="X210" i="5"/>
  <c r="V210" i="5"/>
  <c r="T210" i="5"/>
  <c r="P210" i="5"/>
  <c r="BI207" i="5"/>
  <c r="BH207" i="5"/>
  <c r="BG207" i="5"/>
  <c r="BF207" i="5"/>
  <c r="X207" i="5"/>
  <c r="V207" i="5"/>
  <c r="T207" i="5"/>
  <c r="P207" i="5"/>
  <c r="BI205" i="5"/>
  <c r="BH205" i="5"/>
  <c r="BG205" i="5"/>
  <c r="BF205" i="5"/>
  <c r="X205" i="5"/>
  <c r="V205" i="5"/>
  <c r="T205" i="5"/>
  <c r="P205" i="5"/>
  <c r="BI203" i="5"/>
  <c r="BH203" i="5"/>
  <c r="BG203" i="5"/>
  <c r="BF203" i="5"/>
  <c r="X203" i="5"/>
  <c r="V203" i="5"/>
  <c r="T203" i="5"/>
  <c r="P203" i="5"/>
  <c r="BI201" i="5"/>
  <c r="BH201" i="5"/>
  <c r="BG201" i="5"/>
  <c r="BF201" i="5"/>
  <c r="X201" i="5"/>
  <c r="V201" i="5"/>
  <c r="T201" i="5"/>
  <c r="P201" i="5"/>
  <c r="BI199" i="5"/>
  <c r="BH199" i="5"/>
  <c r="BG199" i="5"/>
  <c r="BF199" i="5"/>
  <c r="X199" i="5"/>
  <c r="V199" i="5"/>
  <c r="T199" i="5"/>
  <c r="P199" i="5"/>
  <c r="BI197" i="5"/>
  <c r="BH197" i="5"/>
  <c r="BG197" i="5"/>
  <c r="BF197" i="5"/>
  <c r="X197" i="5"/>
  <c r="V197" i="5"/>
  <c r="T197" i="5"/>
  <c r="P197" i="5"/>
  <c r="BI195" i="5"/>
  <c r="BH195" i="5"/>
  <c r="BG195" i="5"/>
  <c r="BF195" i="5"/>
  <c r="X195" i="5"/>
  <c r="V195" i="5"/>
  <c r="T195" i="5"/>
  <c r="P195" i="5"/>
  <c r="BI193" i="5"/>
  <c r="BH193" i="5"/>
  <c r="BG193" i="5"/>
  <c r="BF193" i="5"/>
  <c r="X193" i="5"/>
  <c r="V193" i="5"/>
  <c r="T193" i="5"/>
  <c r="P193" i="5"/>
  <c r="BI191" i="5"/>
  <c r="BH191" i="5"/>
  <c r="BG191" i="5"/>
  <c r="BF191" i="5"/>
  <c r="X191" i="5"/>
  <c r="V191" i="5"/>
  <c r="T191" i="5"/>
  <c r="P191" i="5"/>
  <c r="BI189" i="5"/>
  <c r="BH189" i="5"/>
  <c r="BG189" i="5"/>
  <c r="BF189" i="5"/>
  <c r="X189" i="5"/>
  <c r="V189" i="5"/>
  <c r="T189" i="5"/>
  <c r="P189" i="5"/>
  <c r="BI187" i="5"/>
  <c r="BH187" i="5"/>
  <c r="BG187" i="5"/>
  <c r="BF187" i="5"/>
  <c r="X187" i="5"/>
  <c r="V187" i="5"/>
  <c r="T187" i="5"/>
  <c r="P187" i="5"/>
  <c r="BI185" i="5"/>
  <c r="BH185" i="5"/>
  <c r="BG185" i="5"/>
  <c r="BF185" i="5"/>
  <c r="X185" i="5"/>
  <c r="V185" i="5"/>
  <c r="T185" i="5"/>
  <c r="P185" i="5"/>
  <c r="BI183" i="5"/>
  <c r="BH183" i="5"/>
  <c r="BG183" i="5"/>
  <c r="BF183" i="5"/>
  <c r="X183" i="5"/>
  <c r="V183" i="5"/>
  <c r="T183" i="5"/>
  <c r="P183" i="5"/>
  <c r="BI180" i="5"/>
  <c r="BH180" i="5"/>
  <c r="BG180" i="5"/>
  <c r="BF180" i="5"/>
  <c r="X180" i="5"/>
  <c r="V180" i="5"/>
  <c r="T180" i="5"/>
  <c r="P180" i="5"/>
  <c r="BI178" i="5"/>
  <c r="BH178" i="5"/>
  <c r="BG178" i="5"/>
  <c r="BF178" i="5"/>
  <c r="X178" i="5"/>
  <c r="V178" i="5"/>
  <c r="T178" i="5"/>
  <c r="P178" i="5"/>
  <c r="BI176" i="5"/>
  <c r="BH176" i="5"/>
  <c r="BG176" i="5"/>
  <c r="BF176" i="5"/>
  <c r="X176" i="5"/>
  <c r="V176" i="5"/>
  <c r="T176" i="5"/>
  <c r="P176" i="5"/>
  <c r="BI174" i="5"/>
  <c r="BH174" i="5"/>
  <c r="BG174" i="5"/>
  <c r="BF174" i="5"/>
  <c r="X174" i="5"/>
  <c r="V174" i="5"/>
  <c r="T174" i="5"/>
  <c r="P174" i="5"/>
  <c r="BI172" i="5"/>
  <c r="BH172" i="5"/>
  <c r="BG172" i="5"/>
  <c r="BF172" i="5"/>
  <c r="X172" i="5"/>
  <c r="V172" i="5"/>
  <c r="T172" i="5"/>
  <c r="P172" i="5"/>
  <c r="BK172" i="5" s="1"/>
  <c r="BI170" i="5"/>
  <c r="BH170" i="5"/>
  <c r="BG170" i="5"/>
  <c r="BF170" i="5"/>
  <c r="X170" i="5"/>
  <c r="V170" i="5"/>
  <c r="T170" i="5"/>
  <c r="P170" i="5"/>
  <c r="BK170" i="5" s="1"/>
  <c r="BI168" i="5"/>
  <c r="BH168" i="5"/>
  <c r="BG168" i="5"/>
  <c r="BF168" i="5"/>
  <c r="X168" i="5"/>
  <c r="V168" i="5"/>
  <c r="T168" i="5"/>
  <c r="P168" i="5"/>
  <c r="BI166" i="5"/>
  <c r="BH166" i="5"/>
  <c r="BG166" i="5"/>
  <c r="BF166" i="5"/>
  <c r="X166" i="5"/>
  <c r="V166" i="5"/>
  <c r="T166" i="5"/>
  <c r="P166" i="5"/>
  <c r="BI164" i="5"/>
  <c r="BH164" i="5"/>
  <c r="BG164" i="5"/>
  <c r="BF164" i="5"/>
  <c r="X164" i="5"/>
  <c r="V164" i="5"/>
  <c r="T164" i="5"/>
  <c r="P164" i="5"/>
  <c r="BI161" i="5"/>
  <c r="BH161" i="5"/>
  <c r="BG161" i="5"/>
  <c r="BF161" i="5"/>
  <c r="X161" i="5"/>
  <c r="X160" i="5" s="1"/>
  <c r="V161" i="5"/>
  <c r="V160" i="5"/>
  <c r="T161" i="5"/>
  <c r="T160" i="5"/>
  <c r="P161" i="5"/>
  <c r="BI158" i="5"/>
  <c r="BH158" i="5"/>
  <c r="BG158" i="5"/>
  <c r="BF158" i="5"/>
  <c r="X158" i="5"/>
  <c r="V158" i="5"/>
  <c r="T158" i="5"/>
  <c r="P158" i="5"/>
  <c r="BI156" i="5"/>
  <c r="BH156" i="5"/>
  <c r="BG156" i="5"/>
  <c r="BF156" i="5"/>
  <c r="X156" i="5"/>
  <c r="V156" i="5"/>
  <c r="T156" i="5"/>
  <c r="P156" i="5"/>
  <c r="BI154" i="5"/>
  <c r="BH154" i="5"/>
  <c r="BG154" i="5"/>
  <c r="BF154" i="5"/>
  <c r="X154" i="5"/>
  <c r="V154" i="5"/>
  <c r="T154" i="5"/>
  <c r="P154" i="5"/>
  <c r="BI152" i="5"/>
  <c r="BH152" i="5"/>
  <c r="BG152" i="5"/>
  <c r="BF152" i="5"/>
  <c r="X152" i="5"/>
  <c r="V152" i="5"/>
  <c r="T152" i="5"/>
  <c r="P152" i="5"/>
  <c r="BI150" i="5"/>
  <c r="BH150" i="5"/>
  <c r="BG150" i="5"/>
  <c r="BF150" i="5"/>
  <c r="X150" i="5"/>
  <c r="V150" i="5"/>
  <c r="T150" i="5"/>
  <c r="P150" i="5"/>
  <c r="BI148" i="5"/>
  <c r="BH148" i="5"/>
  <c r="BG148" i="5"/>
  <c r="BF148" i="5"/>
  <c r="X148" i="5"/>
  <c r="V148" i="5"/>
  <c r="T148" i="5"/>
  <c r="P148" i="5"/>
  <c r="BI146" i="5"/>
  <c r="BH146" i="5"/>
  <c r="BG146" i="5"/>
  <c r="BF146" i="5"/>
  <c r="X146" i="5"/>
  <c r="V146" i="5"/>
  <c r="T146" i="5"/>
  <c r="P146" i="5"/>
  <c r="BI144" i="5"/>
  <c r="BH144" i="5"/>
  <c r="BG144" i="5"/>
  <c r="BF144" i="5"/>
  <c r="X144" i="5"/>
  <c r="V144" i="5"/>
  <c r="T144" i="5"/>
  <c r="P144" i="5"/>
  <c r="BI142" i="5"/>
  <c r="BH142" i="5"/>
  <c r="BG142" i="5"/>
  <c r="BF142" i="5"/>
  <c r="X142" i="5"/>
  <c r="V142" i="5"/>
  <c r="T142" i="5"/>
  <c r="P142" i="5"/>
  <c r="BI140" i="5"/>
  <c r="BH140" i="5"/>
  <c r="BG140" i="5"/>
  <c r="BF140" i="5"/>
  <c r="X140" i="5"/>
  <c r="V140" i="5"/>
  <c r="T140" i="5"/>
  <c r="P140" i="5"/>
  <c r="BI138" i="5"/>
  <c r="BH138" i="5"/>
  <c r="BG138" i="5"/>
  <c r="BF138" i="5"/>
  <c r="X138" i="5"/>
  <c r="V138" i="5"/>
  <c r="T138" i="5"/>
  <c r="P138" i="5"/>
  <c r="BI136" i="5"/>
  <c r="BH136" i="5"/>
  <c r="BG136" i="5"/>
  <c r="BF136" i="5"/>
  <c r="X136" i="5"/>
  <c r="V136" i="5"/>
  <c r="T136" i="5"/>
  <c r="P136" i="5"/>
  <c r="BI134" i="5"/>
  <c r="BH134" i="5"/>
  <c r="BG134" i="5"/>
  <c r="BF134" i="5"/>
  <c r="X134" i="5"/>
  <c r="V134" i="5"/>
  <c r="T134" i="5"/>
  <c r="P134" i="5"/>
  <c r="BI132" i="5"/>
  <c r="BH132" i="5"/>
  <c r="BG132" i="5"/>
  <c r="BF132" i="5"/>
  <c r="X132" i="5"/>
  <c r="V132" i="5"/>
  <c r="T132" i="5"/>
  <c r="P132" i="5"/>
  <c r="BI130" i="5"/>
  <c r="BH130" i="5"/>
  <c r="BG130" i="5"/>
  <c r="BF130" i="5"/>
  <c r="X130" i="5"/>
  <c r="V130" i="5"/>
  <c r="T130" i="5"/>
  <c r="P130" i="5"/>
  <c r="BI128" i="5"/>
  <c r="BH128" i="5"/>
  <c r="BG128" i="5"/>
  <c r="BF128" i="5"/>
  <c r="X128" i="5"/>
  <c r="V128" i="5"/>
  <c r="T128" i="5"/>
  <c r="P128" i="5"/>
  <c r="BI126" i="5"/>
  <c r="BH126" i="5"/>
  <c r="BG126" i="5"/>
  <c r="BF126" i="5"/>
  <c r="X126" i="5"/>
  <c r="V126" i="5"/>
  <c r="T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/>
  <c r="J17" i="5"/>
  <c r="J12" i="5"/>
  <c r="J117" i="5" s="1"/>
  <c r="E7" i="5"/>
  <c r="E113" i="5"/>
  <c r="K39" i="4"/>
  <c r="K38" i="4"/>
  <c r="BA97" i="1"/>
  <c r="K37" i="4"/>
  <c r="AZ97" i="1"/>
  <c r="BI195" i="4"/>
  <c r="BH195" i="4"/>
  <c r="BG195" i="4"/>
  <c r="BF195" i="4"/>
  <c r="X195" i="4"/>
  <c r="X194" i="4"/>
  <c r="V195" i="4"/>
  <c r="V194" i="4"/>
  <c r="T195" i="4"/>
  <c r="T194" i="4"/>
  <c r="P195" i="4"/>
  <c r="BI192" i="4"/>
  <c r="BH192" i="4"/>
  <c r="BG192" i="4"/>
  <c r="BF192" i="4"/>
  <c r="X192" i="4"/>
  <c r="V192" i="4"/>
  <c r="T192" i="4"/>
  <c r="P192" i="4"/>
  <c r="BI190" i="4"/>
  <c r="BH190" i="4"/>
  <c r="BG190" i="4"/>
  <c r="BF190" i="4"/>
  <c r="X190" i="4"/>
  <c r="V190" i="4"/>
  <c r="T190" i="4"/>
  <c r="P190" i="4"/>
  <c r="BI188" i="4"/>
  <c r="BH188" i="4"/>
  <c r="BG188" i="4"/>
  <c r="BF188" i="4"/>
  <c r="X188" i="4"/>
  <c r="V188" i="4"/>
  <c r="T188" i="4"/>
  <c r="P188" i="4"/>
  <c r="BI185" i="4"/>
  <c r="BH185" i="4"/>
  <c r="BG185" i="4"/>
  <c r="BF185" i="4"/>
  <c r="X185" i="4"/>
  <c r="V185" i="4"/>
  <c r="T185" i="4"/>
  <c r="P185" i="4"/>
  <c r="BI183" i="4"/>
  <c r="BH183" i="4"/>
  <c r="BG183" i="4"/>
  <c r="BF183" i="4"/>
  <c r="X183" i="4"/>
  <c r="V183" i="4"/>
  <c r="T183" i="4"/>
  <c r="P183" i="4"/>
  <c r="BI181" i="4"/>
  <c r="BH181" i="4"/>
  <c r="BG181" i="4"/>
  <c r="BF181" i="4"/>
  <c r="X181" i="4"/>
  <c r="V181" i="4"/>
  <c r="T181" i="4"/>
  <c r="P181" i="4"/>
  <c r="BI179" i="4"/>
  <c r="BH179" i="4"/>
  <c r="BG179" i="4"/>
  <c r="BF179" i="4"/>
  <c r="X179" i="4"/>
  <c r="V179" i="4"/>
  <c r="T179" i="4"/>
  <c r="P179" i="4"/>
  <c r="BI176" i="4"/>
  <c r="BH176" i="4"/>
  <c r="BG176" i="4"/>
  <c r="BF176" i="4"/>
  <c r="X176" i="4"/>
  <c r="V176" i="4"/>
  <c r="T176" i="4"/>
  <c r="P176" i="4"/>
  <c r="BI174" i="4"/>
  <c r="BH174" i="4"/>
  <c r="BG174" i="4"/>
  <c r="BF174" i="4"/>
  <c r="X174" i="4"/>
  <c r="V174" i="4"/>
  <c r="T174" i="4"/>
  <c r="P174" i="4"/>
  <c r="BI172" i="4"/>
  <c r="BH172" i="4"/>
  <c r="BG172" i="4"/>
  <c r="BF172" i="4"/>
  <c r="X172" i="4"/>
  <c r="V172" i="4"/>
  <c r="T172" i="4"/>
  <c r="P172" i="4"/>
  <c r="BI170" i="4"/>
  <c r="BH170" i="4"/>
  <c r="BG170" i="4"/>
  <c r="BF170" i="4"/>
  <c r="X170" i="4"/>
  <c r="V170" i="4"/>
  <c r="T170" i="4"/>
  <c r="P170" i="4"/>
  <c r="BI168" i="4"/>
  <c r="BH168" i="4"/>
  <c r="BG168" i="4"/>
  <c r="BF168" i="4"/>
  <c r="X168" i="4"/>
  <c r="V168" i="4"/>
  <c r="T168" i="4"/>
  <c r="P168" i="4"/>
  <c r="BI166" i="4"/>
  <c r="BH166" i="4"/>
  <c r="BG166" i="4"/>
  <c r="BF166" i="4"/>
  <c r="X166" i="4"/>
  <c r="V166" i="4"/>
  <c r="T166" i="4"/>
  <c r="P166" i="4"/>
  <c r="BI164" i="4"/>
  <c r="BH164" i="4"/>
  <c r="BG164" i="4"/>
  <c r="BF164" i="4"/>
  <c r="X164" i="4"/>
  <c r="V164" i="4"/>
  <c r="T164" i="4"/>
  <c r="P164" i="4"/>
  <c r="BI161" i="4"/>
  <c r="BH161" i="4"/>
  <c r="BG161" i="4"/>
  <c r="BF161" i="4"/>
  <c r="X161" i="4"/>
  <c r="V161" i="4"/>
  <c r="T161" i="4"/>
  <c r="P161" i="4"/>
  <c r="BI159" i="4"/>
  <c r="BH159" i="4"/>
  <c r="BG159" i="4"/>
  <c r="BF159" i="4"/>
  <c r="X159" i="4"/>
  <c r="V159" i="4"/>
  <c r="T159" i="4"/>
  <c r="P159" i="4"/>
  <c r="BI157" i="4"/>
  <c r="BH157" i="4"/>
  <c r="BG157" i="4"/>
  <c r="BF157" i="4"/>
  <c r="X157" i="4"/>
  <c r="V157" i="4"/>
  <c r="T157" i="4"/>
  <c r="P157" i="4"/>
  <c r="BI154" i="4"/>
  <c r="BH154" i="4"/>
  <c r="BG154" i="4"/>
  <c r="BF154" i="4"/>
  <c r="X154" i="4"/>
  <c r="V154" i="4"/>
  <c r="T154" i="4"/>
  <c r="P154" i="4"/>
  <c r="BI152" i="4"/>
  <c r="BH152" i="4"/>
  <c r="BG152" i="4"/>
  <c r="BF152" i="4"/>
  <c r="X152" i="4"/>
  <c r="V152" i="4"/>
  <c r="T152" i="4"/>
  <c r="P152" i="4"/>
  <c r="BI150" i="4"/>
  <c r="BH150" i="4"/>
  <c r="BG150" i="4"/>
  <c r="BF150" i="4"/>
  <c r="X150" i="4"/>
  <c r="V150" i="4"/>
  <c r="T150" i="4"/>
  <c r="P150" i="4"/>
  <c r="BI148" i="4"/>
  <c r="BH148" i="4"/>
  <c r="BG148" i="4"/>
  <c r="BF148" i="4"/>
  <c r="X148" i="4"/>
  <c r="V148" i="4"/>
  <c r="T148" i="4"/>
  <c r="P148" i="4"/>
  <c r="BI146" i="4"/>
  <c r="BH146" i="4"/>
  <c r="BG146" i="4"/>
  <c r="BF146" i="4"/>
  <c r="X146" i="4"/>
  <c r="V146" i="4"/>
  <c r="T146" i="4"/>
  <c r="P146" i="4"/>
  <c r="BI144" i="4"/>
  <c r="BH144" i="4"/>
  <c r="BG144" i="4"/>
  <c r="BF144" i="4"/>
  <c r="X144" i="4"/>
  <c r="V144" i="4"/>
  <c r="T144" i="4"/>
  <c r="P144" i="4"/>
  <c r="BI142" i="4"/>
  <c r="BH142" i="4"/>
  <c r="BG142" i="4"/>
  <c r="BF142" i="4"/>
  <c r="X142" i="4"/>
  <c r="V142" i="4"/>
  <c r="T142" i="4"/>
  <c r="P142" i="4"/>
  <c r="BI140" i="4"/>
  <c r="BH140" i="4"/>
  <c r="BG140" i="4"/>
  <c r="BF140" i="4"/>
  <c r="X140" i="4"/>
  <c r="V140" i="4"/>
  <c r="T140" i="4"/>
  <c r="P140" i="4"/>
  <c r="BI138" i="4"/>
  <c r="BH138" i="4"/>
  <c r="BG138" i="4"/>
  <c r="BF138" i="4"/>
  <c r="X138" i="4"/>
  <c r="V138" i="4"/>
  <c r="T138" i="4"/>
  <c r="P138" i="4"/>
  <c r="BI136" i="4"/>
  <c r="BH136" i="4"/>
  <c r="BG136" i="4"/>
  <c r="BF136" i="4"/>
  <c r="X136" i="4"/>
  <c r="V136" i="4"/>
  <c r="T136" i="4"/>
  <c r="P136" i="4"/>
  <c r="BI134" i="4"/>
  <c r="BH134" i="4"/>
  <c r="BG134" i="4"/>
  <c r="BF134" i="4"/>
  <c r="X134" i="4"/>
  <c r="V134" i="4"/>
  <c r="T134" i="4"/>
  <c r="P134" i="4"/>
  <c r="BI132" i="4"/>
  <c r="BH132" i="4"/>
  <c r="BG132" i="4"/>
  <c r="BF132" i="4"/>
  <c r="X132" i="4"/>
  <c r="V132" i="4"/>
  <c r="T132" i="4"/>
  <c r="P132" i="4"/>
  <c r="BI130" i="4"/>
  <c r="BH130" i="4"/>
  <c r="BG130" i="4"/>
  <c r="BF130" i="4"/>
  <c r="X130" i="4"/>
  <c r="V130" i="4"/>
  <c r="T130" i="4"/>
  <c r="P130" i="4"/>
  <c r="BI128" i="4"/>
  <c r="BH128" i="4"/>
  <c r="BG128" i="4"/>
  <c r="BF128" i="4"/>
  <c r="X128" i="4"/>
  <c r="V128" i="4"/>
  <c r="T128" i="4"/>
  <c r="P128" i="4"/>
  <c r="BI126" i="4"/>
  <c r="BH126" i="4"/>
  <c r="BG126" i="4"/>
  <c r="BF126" i="4"/>
  <c r="X126" i="4"/>
  <c r="V126" i="4"/>
  <c r="T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92" i="4" s="1"/>
  <c r="J17" i="4"/>
  <c r="J12" i="4"/>
  <c r="J117" i="4"/>
  <c r="E7" i="4"/>
  <c r="E85" i="4" s="1"/>
  <c r="K166" i="3"/>
  <c r="K101" i="3" s="1"/>
  <c r="K39" i="3"/>
  <c r="K38" i="3"/>
  <c r="BA96" i="1"/>
  <c r="K37" i="3"/>
  <c r="AZ96" i="1"/>
  <c r="BI175" i="3"/>
  <c r="BH175" i="3"/>
  <c r="BG175" i="3"/>
  <c r="BF175" i="3"/>
  <c r="X175" i="3"/>
  <c r="X174" i="3"/>
  <c r="V175" i="3"/>
  <c r="V174" i="3"/>
  <c r="T175" i="3"/>
  <c r="T174" i="3" s="1"/>
  <c r="P175" i="3"/>
  <c r="BK175" i="3" s="1"/>
  <c r="BI172" i="3"/>
  <c r="BH172" i="3"/>
  <c r="BG172" i="3"/>
  <c r="BF172" i="3"/>
  <c r="X172" i="3"/>
  <c r="V172" i="3"/>
  <c r="T172" i="3"/>
  <c r="P172" i="3"/>
  <c r="K172" i="3" s="1"/>
  <c r="BE172" i="3" s="1"/>
  <c r="BI170" i="3"/>
  <c r="BH170" i="3"/>
  <c r="BG170" i="3"/>
  <c r="BF170" i="3"/>
  <c r="X170" i="3"/>
  <c r="V170" i="3"/>
  <c r="T170" i="3"/>
  <c r="P170" i="3"/>
  <c r="K170" i="3" s="1"/>
  <c r="BE170" i="3" s="1"/>
  <c r="BI168" i="3"/>
  <c r="BH168" i="3"/>
  <c r="BG168" i="3"/>
  <c r="BF168" i="3"/>
  <c r="X168" i="3"/>
  <c r="V168" i="3"/>
  <c r="T168" i="3"/>
  <c r="P168" i="3"/>
  <c r="J101" i="3"/>
  <c r="I101" i="3"/>
  <c r="BI164" i="3"/>
  <c r="BH164" i="3"/>
  <c r="BG164" i="3"/>
  <c r="BF164" i="3"/>
  <c r="X164" i="3"/>
  <c r="V164" i="3"/>
  <c r="T164" i="3"/>
  <c r="P164" i="3"/>
  <c r="BI162" i="3"/>
  <c r="BH162" i="3"/>
  <c r="BG162" i="3"/>
  <c r="BF162" i="3"/>
  <c r="X162" i="3"/>
  <c r="V162" i="3"/>
  <c r="T162" i="3"/>
  <c r="P162" i="3"/>
  <c r="BI160" i="3"/>
  <c r="BH160" i="3"/>
  <c r="BG160" i="3"/>
  <c r="BF160" i="3"/>
  <c r="X160" i="3"/>
  <c r="V160" i="3"/>
  <c r="T160" i="3"/>
  <c r="P160" i="3"/>
  <c r="BI157" i="3"/>
  <c r="BH157" i="3"/>
  <c r="BG157" i="3"/>
  <c r="BF157" i="3"/>
  <c r="X157" i="3"/>
  <c r="V157" i="3"/>
  <c r="T157" i="3"/>
  <c r="P157" i="3"/>
  <c r="BI155" i="3"/>
  <c r="BH155" i="3"/>
  <c r="BG155" i="3"/>
  <c r="BF155" i="3"/>
  <c r="X155" i="3"/>
  <c r="V155" i="3"/>
  <c r="T155" i="3"/>
  <c r="P155" i="3"/>
  <c r="BI153" i="3"/>
  <c r="BH153" i="3"/>
  <c r="BG153" i="3"/>
  <c r="BF153" i="3"/>
  <c r="X153" i="3"/>
  <c r="V153" i="3"/>
  <c r="T153" i="3"/>
  <c r="P153" i="3"/>
  <c r="BI150" i="3"/>
  <c r="BH150" i="3"/>
  <c r="BG150" i="3"/>
  <c r="BF150" i="3"/>
  <c r="X150" i="3"/>
  <c r="V150" i="3"/>
  <c r="T150" i="3"/>
  <c r="P150" i="3"/>
  <c r="BI148" i="3"/>
  <c r="BH148" i="3"/>
  <c r="BG148" i="3"/>
  <c r="BF148" i="3"/>
  <c r="X148" i="3"/>
  <c r="V148" i="3"/>
  <c r="T148" i="3"/>
  <c r="P148" i="3"/>
  <c r="BI146" i="3"/>
  <c r="BH146" i="3"/>
  <c r="BG146" i="3"/>
  <c r="BF146" i="3"/>
  <c r="X146" i="3"/>
  <c r="V146" i="3"/>
  <c r="T146" i="3"/>
  <c r="P146" i="3"/>
  <c r="BI144" i="3"/>
  <c r="BH144" i="3"/>
  <c r="BG144" i="3"/>
  <c r="BF144" i="3"/>
  <c r="X144" i="3"/>
  <c r="V144" i="3"/>
  <c r="T144" i="3"/>
  <c r="P144" i="3"/>
  <c r="BI142" i="3"/>
  <c r="BH142" i="3"/>
  <c r="BG142" i="3"/>
  <c r="BF142" i="3"/>
  <c r="X142" i="3"/>
  <c r="V142" i="3"/>
  <c r="T142" i="3"/>
  <c r="P142" i="3"/>
  <c r="BI140" i="3"/>
  <c r="BH140" i="3"/>
  <c r="BG140" i="3"/>
  <c r="BF140" i="3"/>
  <c r="X140" i="3"/>
  <c r="V140" i="3"/>
  <c r="T140" i="3"/>
  <c r="P140" i="3"/>
  <c r="BI138" i="3"/>
  <c r="BH138" i="3"/>
  <c r="BG138" i="3"/>
  <c r="BF138" i="3"/>
  <c r="X138" i="3"/>
  <c r="V138" i="3"/>
  <c r="T138" i="3"/>
  <c r="P138" i="3"/>
  <c r="BI136" i="3"/>
  <c r="BH136" i="3"/>
  <c r="BG136" i="3"/>
  <c r="BF136" i="3"/>
  <c r="X136" i="3"/>
  <c r="V136" i="3"/>
  <c r="T136" i="3"/>
  <c r="P136" i="3"/>
  <c r="BI134" i="3"/>
  <c r="BH134" i="3"/>
  <c r="BG134" i="3"/>
  <c r="BF134" i="3"/>
  <c r="X134" i="3"/>
  <c r="V134" i="3"/>
  <c r="T134" i="3"/>
  <c r="P134" i="3"/>
  <c r="BI132" i="3"/>
  <c r="BH132" i="3"/>
  <c r="BG132" i="3"/>
  <c r="BF132" i="3"/>
  <c r="X132" i="3"/>
  <c r="V132" i="3"/>
  <c r="T132" i="3"/>
  <c r="P132" i="3"/>
  <c r="BI130" i="3"/>
  <c r="BH130" i="3"/>
  <c r="BG130" i="3"/>
  <c r="BF130" i="3"/>
  <c r="X130" i="3"/>
  <c r="V130" i="3"/>
  <c r="T130" i="3"/>
  <c r="P130" i="3"/>
  <c r="BI128" i="3"/>
  <c r="BH128" i="3"/>
  <c r="BG128" i="3"/>
  <c r="BF128" i="3"/>
  <c r="X128" i="3"/>
  <c r="V128" i="3"/>
  <c r="T128" i="3"/>
  <c r="P128" i="3"/>
  <c r="BI126" i="3"/>
  <c r="BH126" i="3"/>
  <c r="BG126" i="3"/>
  <c r="BF126" i="3"/>
  <c r="X126" i="3"/>
  <c r="V126" i="3"/>
  <c r="T126" i="3"/>
  <c r="P126" i="3"/>
  <c r="J120" i="3"/>
  <c r="J119" i="3"/>
  <c r="F119" i="3"/>
  <c r="F117" i="3"/>
  <c r="E115" i="3"/>
  <c r="J92" i="3"/>
  <c r="J91" i="3"/>
  <c r="F91" i="3"/>
  <c r="F89" i="3"/>
  <c r="E87" i="3"/>
  <c r="J18" i="3"/>
  <c r="E18" i="3"/>
  <c r="F120" i="3"/>
  <c r="J17" i="3"/>
  <c r="J12" i="3"/>
  <c r="J89" i="3" s="1"/>
  <c r="E7" i="3"/>
  <c r="E113" i="3"/>
  <c r="K39" i="2"/>
  <c r="K38" i="2"/>
  <c r="BA95" i="1"/>
  <c r="K37" i="2"/>
  <c r="AZ95" i="1"/>
  <c r="BI199" i="2"/>
  <c r="BH199" i="2"/>
  <c r="BG199" i="2"/>
  <c r="BF199" i="2"/>
  <c r="X199" i="2"/>
  <c r="X198" i="2"/>
  <c r="V199" i="2"/>
  <c r="V198" i="2"/>
  <c r="T199" i="2"/>
  <c r="T198" i="2" s="1"/>
  <c r="P199" i="2"/>
  <c r="BK199" i="2" s="1"/>
  <c r="BI196" i="2"/>
  <c r="BH196" i="2"/>
  <c r="BG196" i="2"/>
  <c r="BF196" i="2"/>
  <c r="X196" i="2"/>
  <c r="V196" i="2"/>
  <c r="T196" i="2"/>
  <c r="P196" i="2"/>
  <c r="BI194" i="2"/>
  <c r="BH194" i="2"/>
  <c r="BG194" i="2"/>
  <c r="BF194" i="2"/>
  <c r="X194" i="2"/>
  <c r="V194" i="2"/>
  <c r="T194" i="2"/>
  <c r="P194" i="2"/>
  <c r="BI192" i="2"/>
  <c r="BH192" i="2"/>
  <c r="BG192" i="2"/>
  <c r="BF192" i="2"/>
  <c r="X192" i="2"/>
  <c r="V192" i="2"/>
  <c r="T192" i="2"/>
  <c r="P192" i="2"/>
  <c r="BI189" i="2"/>
  <c r="BH189" i="2"/>
  <c r="BG189" i="2"/>
  <c r="BF189" i="2"/>
  <c r="X189" i="2"/>
  <c r="V189" i="2"/>
  <c r="T189" i="2"/>
  <c r="P189" i="2"/>
  <c r="BK189" i="2" s="1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79" i="2"/>
  <c r="BH179" i="2"/>
  <c r="BG179" i="2"/>
  <c r="BF179" i="2"/>
  <c r="X179" i="2"/>
  <c r="V179" i="2"/>
  <c r="T179" i="2"/>
  <c r="P179" i="2"/>
  <c r="BI176" i="2"/>
  <c r="BH176" i="2"/>
  <c r="BG176" i="2"/>
  <c r="BF176" i="2"/>
  <c r="X176" i="2"/>
  <c r="V176" i="2"/>
  <c r="T176" i="2"/>
  <c r="P176" i="2"/>
  <c r="BI174" i="2"/>
  <c r="BH174" i="2"/>
  <c r="BG174" i="2"/>
  <c r="BF174" i="2"/>
  <c r="X174" i="2"/>
  <c r="V174" i="2"/>
  <c r="T174" i="2"/>
  <c r="P174" i="2"/>
  <c r="BI172" i="2"/>
  <c r="BH172" i="2"/>
  <c r="BG172" i="2"/>
  <c r="BF172" i="2"/>
  <c r="X172" i="2"/>
  <c r="V172" i="2"/>
  <c r="T172" i="2"/>
  <c r="P172" i="2"/>
  <c r="BI170" i="2"/>
  <c r="BH170" i="2"/>
  <c r="BG170" i="2"/>
  <c r="BF170" i="2"/>
  <c r="X170" i="2"/>
  <c r="V170" i="2"/>
  <c r="T170" i="2"/>
  <c r="P170" i="2"/>
  <c r="BI168" i="2"/>
  <c r="BH168" i="2"/>
  <c r="BG168" i="2"/>
  <c r="BF168" i="2"/>
  <c r="X168" i="2"/>
  <c r="V168" i="2"/>
  <c r="T168" i="2"/>
  <c r="P168" i="2"/>
  <c r="BI166" i="2"/>
  <c r="BH166" i="2"/>
  <c r="BG166" i="2"/>
  <c r="BF166" i="2"/>
  <c r="X166" i="2"/>
  <c r="V166" i="2"/>
  <c r="T166" i="2"/>
  <c r="P166" i="2"/>
  <c r="BI164" i="2"/>
  <c r="BH164" i="2"/>
  <c r="BG164" i="2"/>
  <c r="BF164" i="2"/>
  <c r="X164" i="2"/>
  <c r="V164" i="2"/>
  <c r="T164" i="2"/>
  <c r="P164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4" i="2"/>
  <c r="BH154" i="2"/>
  <c r="BG154" i="2"/>
  <c r="BF154" i="2"/>
  <c r="X154" i="2"/>
  <c r="V154" i="2"/>
  <c r="T154" i="2"/>
  <c r="P154" i="2"/>
  <c r="BI152" i="2"/>
  <c r="BH152" i="2"/>
  <c r="BG152" i="2"/>
  <c r="BF152" i="2"/>
  <c r="X152" i="2"/>
  <c r="V152" i="2"/>
  <c r="T152" i="2"/>
  <c r="P152" i="2"/>
  <c r="BK152" i="2" s="1"/>
  <c r="BI150" i="2"/>
  <c r="BH150" i="2"/>
  <c r="BG150" i="2"/>
  <c r="BF150" i="2"/>
  <c r="X150" i="2"/>
  <c r="V150" i="2"/>
  <c r="T150" i="2"/>
  <c r="P150" i="2"/>
  <c r="BI148" i="2"/>
  <c r="BH148" i="2"/>
  <c r="BG148" i="2"/>
  <c r="BF148" i="2"/>
  <c r="X148" i="2"/>
  <c r="V148" i="2"/>
  <c r="T148" i="2"/>
  <c r="P148" i="2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BI142" i="2"/>
  <c r="BH142" i="2"/>
  <c r="BG142" i="2"/>
  <c r="BF142" i="2"/>
  <c r="X142" i="2"/>
  <c r="V142" i="2"/>
  <c r="T142" i="2"/>
  <c r="P142" i="2"/>
  <c r="BK142" i="2" s="1"/>
  <c r="BI140" i="2"/>
  <c r="BH140" i="2"/>
  <c r="BG140" i="2"/>
  <c r="BF140" i="2"/>
  <c r="X140" i="2"/>
  <c r="V140" i="2"/>
  <c r="T140" i="2"/>
  <c r="P140" i="2"/>
  <c r="BI138" i="2"/>
  <c r="BH138" i="2"/>
  <c r="BG138" i="2"/>
  <c r="BF138" i="2"/>
  <c r="X138" i="2"/>
  <c r="V138" i="2"/>
  <c r="T138" i="2"/>
  <c r="P138" i="2"/>
  <c r="BI136" i="2"/>
  <c r="BH136" i="2"/>
  <c r="BG136" i="2"/>
  <c r="BF136" i="2"/>
  <c r="X136" i="2"/>
  <c r="V136" i="2"/>
  <c r="T136" i="2"/>
  <c r="P136" i="2"/>
  <c r="BI134" i="2"/>
  <c r="BH134" i="2"/>
  <c r="BG134" i="2"/>
  <c r="BF134" i="2"/>
  <c r="X134" i="2"/>
  <c r="V134" i="2"/>
  <c r="T134" i="2"/>
  <c r="P134" i="2"/>
  <c r="BI132" i="2"/>
  <c r="BH132" i="2"/>
  <c r="BG132" i="2"/>
  <c r="BF132" i="2"/>
  <c r="X132" i="2"/>
  <c r="V132" i="2"/>
  <c r="T132" i="2"/>
  <c r="P132" i="2"/>
  <c r="BI130" i="2"/>
  <c r="BH130" i="2"/>
  <c r="BG130" i="2"/>
  <c r="BF130" i="2"/>
  <c r="X130" i="2"/>
  <c r="V130" i="2"/>
  <c r="T130" i="2"/>
  <c r="P130" i="2"/>
  <c r="BK130" i="2" s="1"/>
  <c r="BI128" i="2"/>
  <c r="BH128" i="2"/>
  <c r="BG128" i="2"/>
  <c r="BF128" i="2"/>
  <c r="X128" i="2"/>
  <c r="V128" i="2"/>
  <c r="T128" i="2"/>
  <c r="P128" i="2"/>
  <c r="BI126" i="2"/>
  <c r="BH126" i="2"/>
  <c r="BG126" i="2"/>
  <c r="BF126" i="2"/>
  <c r="X126" i="2"/>
  <c r="V126" i="2"/>
  <c r="T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120" i="2" s="1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R194" i="2"/>
  <c r="R187" i="2"/>
  <c r="R183" i="2"/>
  <c r="R174" i="2"/>
  <c r="R166" i="2"/>
  <c r="R159" i="2"/>
  <c r="R154" i="2"/>
  <c r="R142" i="2"/>
  <c r="R132" i="2"/>
  <c r="Q126" i="2"/>
  <c r="BK192" i="2"/>
  <c r="BK168" i="2"/>
  <c r="Q172" i="3"/>
  <c r="Q146" i="3"/>
  <c r="R140" i="3"/>
  <c r="R170" i="3"/>
  <c r="R162" i="3"/>
  <c r="R142" i="3"/>
  <c r="K144" i="3"/>
  <c r="BE144" i="3" s="1"/>
  <c r="Q172" i="4"/>
  <c r="R170" i="4"/>
  <c r="R126" i="4"/>
  <c r="R152" i="4"/>
  <c r="R188" i="4"/>
  <c r="Q144" i="4"/>
  <c r="Q174" i="4"/>
  <c r="R148" i="4"/>
  <c r="BK181" i="4"/>
  <c r="K174" i="4"/>
  <c r="BE174" i="4"/>
  <c r="K170" i="4"/>
  <c r="BE170" i="4" s="1"/>
  <c r="Q212" i="5"/>
  <c r="R203" i="5"/>
  <c r="R130" i="5"/>
  <c r="Q172" i="5"/>
  <c r="Q183" i="5"/>
  <c r="Q210" i="5"/>
  <c r="Q142" i="5"/>
  <c r="Q146" i="5"/>
  <c r="R126" i="5"/>
  <c r="R156" i="5"/>
  <c r="R185" i="5"/>
  <c r="R140" i="5"/>
  <c r="K195" i="5"/>
  <c r="BE195" i="5" s="1"/>
  <c r="BK205" i="5"/>
  <c r="K140" i="5"/>
  <c r="BE140" i="5"/>
  <c r="K144" i="5"/>
  <c r="BE144" i="5" s="1"/>
  <c r="K136" i="5"/>
  <c r="BE136" i="5"/>
  <c r="R173" i="6"/>
  <c r="R142" i="6"/>
  <c r="R138" i="6"/>
  <c r="Q177" i="6"/>
  <c r="Q175" i="6"/>
  <c r="Q156" i="6"/>
  <c r="BK158" i="6"/>
  <c r="K140" i="6"/>
  <c r="BE140" i="6" s="1"/>
  <c r="K156" i="6"/>
  <c r="BE156" i="6"/>
  <c r="BK134" i="6"/>
  <c r="Q180" i="7"/>
  <c r="R160" i="7"/>
  <c r="R130" i="7"/>
  <c r="Q184" i="7"/>
  <c r="Q134" i="7"/>
  <c r="R182" i="7"/>
  <c r="BK182" i="7"/>
  <c r="K175" i="7"/>
  <c r="BE175" i="7" s="1"/>
  <c r="BK164" i="7"/>
  <c r="BK134" i="7"/>
  <c r="Q125" i="8"/>
  <c r="Q199" i="2"/>
  <c r="R189" i="2"/>
  <c r="R185" i="2"/>
  <c r="Q181" i="2"/>
  <c r="R176" i="2"/>
  <c r="R172" i="2"/>
  <c r="R168" i="2"/>
  <c r="Q164" i="2"/>
  <c r="R157" i="2"/>
  <c r="Q150" i="2"/>
  <c r="R144" i="2"/>
  <c r="R136" i="2"/>
  <c r="Q130" i="2"/>
  <c r="F38" i="2"/>
  <c r="R153" i="3"/>
  <c r="Q138" i="3"/>
  <c r="R136" i="3"/>
  <c r="Q168" i="3"/>
  <c r="Q153" i="3"/>
  <c r="Q128" i="3"/>
  <c r="BK155" i="3"/>
  <c r="BK150" i="3"/>
  <c r="Q157" i="4"/>
  <c r="R174" i="4"/>
  <c r="R146" i="4"/>
  <c r="Q170" i="4"/>
  <c r="Q126" i="4"/>
  <c r="R172" i="4"/>
  <c r="R130" i="4"/>
  <c r="R176" i="4"/>
  <c r="Q176" i="4"/>
  <c r="K195" i="4"/>
  <c r="BE195" i="4" s="1"/>
  <c r="K142" i="4"/>
  <c r="BE142" i="4"/>
  <c r="K188" i="4"/>
  <c r="BE188" i="4" s="1"/>
  <c r="BK140" i="4"/>
  <c r="BK130" i="4"/>
  <c r="R187" i="5"/>
  <c r="R217" i="5"/>
  <c r="Q132" i="5"/>
  <c r="R176" i="5"/>
  <c r="R195" i="5"/>
  <c r="R148" i="5"/>
  <c r="Q154" i="5"/>
  <c r="Q191" i="5"/>
  <c r="R142" i="5"/>
  <c r="Q189" i="5"/>
  <c r="Q168" i="5"/>
  <c r="Q126" i="5"/>
  <c r="BK180" i="5"/>
  <c r="K197" i="5"/>
  <c r="BE197" i="5"/>
  <c r="BK185" i="5"/>
  <c r="BK132" i="5"/>
  <c r="R154" i="6"/>
  <c r="Q144" i="6"/>
  <c r="R180" i="6"/>
  <c r="Q158" i="6"/>
  <c r="Q130" i="6"/>
  <c r="R175" i="6"/>
  <c r="R132" i="6"/>
  <c r="BK169" i="6"/>
  <c r="K177" i="6"/>
  <c r="BE177" i="6"/>
  <c r="BK128" i="6"/>
  <c r="BK142" i="6"/>
  <c r="R148" i="7"/>
  <c r="Q150" i="7"/>
  <c r="R142" i="7"/>
  <c r="R164" i="7"/>
  <c r="R171" i="7"/>
  <c r="Q126" i="7"/>
  <c r="R136" i="7"/>
  <c r="BK187" i="7"/>
  <c r="BK132" i="7"/>
  <c r="BK156" i="7"/>
  <c r="BK142" i="7"/>
  <c r="K122" i="8"/>
  <c r="BE122" i="8" s="1"/>
  <c r="BK157" i="2"/>
  <c r="BK140" i="2"/>
  <c r="Q150" i="3"/>
  <c r="Q155" i="3"/>
  <c r="Q130" i="3"/>
  <c r="R146" i="3"/>
  <c r="R175" i="3"/>
  <c r="Q136" i="3"/>
  <c r="BK146" i="3"/>
  <c r="BK153" i="3"/>
  <c r="BK134" i="3"/>
  <c r="R190" i="4"/>
  <c r="Q130" i="4"/>
  <c r="R144" i="4"/>
  <c r="Q179" i="4"/>
  <c r="R142" i="4"/>
  <c r="Q140" i="4"/>
  <c r="Q146" i="4"/>
  <c r="BK146" i="4"/>
  <c r="BK138" i="4"/>
  <c r="BK128" i="4"/>
  <c r="BK144" i="4"/>
  <c r="BK136" i="4"/>
  <c r="Q176" i="5"/>
  <c r="Q193" i="5"/>
  <c r="R197" i="5"/>
  <c r="Q161" i="5"/>
  <c r="R178" i="5"/>
  <c r="Q144" i="5"/>
  <c r="Q195" i="5"/>
  <c r="R136" i="5"/>
  <c r="R161" i="5"/>
  <c r="R212" i="5"/>
  <c r="R150" i="5"/>
  <c r="K199" i="5"/>
  <c r="BE199" i="5" s="1"/>
  <c r="BK134" i="5"/>
  <c r="BK183" i="5"/>
  <c r="BK130" i="5"/>
  <c r="K189" i="5"/>
  <c r="BE189" i="5"/>
  <c r="Q169" i="6"/>
  <c r="Q152" i="6"/>
  <c r="Q142" i="6"/>
  <c r="Q162" i="6"/>
  <c r="Q140" i="6"/>
  <c r="Q184" i="6"/>
  <c r="BK146" i="6"/>
  <c r="BK130" i="6"/>
  <c r="BK149" i="6"/>
  <c r="K136" i="6"/>
  <c r="BE136" i="6" s="1"/>
  <c r="R126" i="7"/>
  <c r="R128" i="7"/>
  <c r="R140" i="7"/>
  <c r="R138" i="7"/>
  <c r="Q160" i="7"/>
  <c r="R175" i="7"/>
  <c r="Q130" i="7"/>
  <c r="K144" i="7"/>
  <c r="BE144" i="7"/>
  <c r="K167" i="7"/>
  <c r="BE167" i="7" s="1"/>
  <c r="K146" i="7"/>
  <c r="BE146" i="7"/>
  <c r="Q122" i="8"/>
  <c r="F36" i="2"/>
  <c r="Q154" i="2"/>
  <c r="Q148" i="2"/>
  <c r="R140" i="2"/>
  <c r="Q134" i="2"/>
  <c r="Q128" i="2"/>
  <c r="BK196" i="2"/>
  <c r="BK183" i="2"/>
  <c r="BK181" i="2"/>
  <c r="BK174" i="2"/>
  <c r="BK164" i="2"/>
  <c r="BK146" i="2"/>
  <c r="BK134" i="2"/>
  <c r="Q175" i="3"/>
  <c r="Q148" i="3"/>
  <c r="Q144" i="3"/>
  <c r="R155" i="3"/>
  <c r="Q160" i="3"/>
  <c r="R130" i="3"/>
  <c r="R148" i="3"/>
  <c r="K162" i="3"/>
  <c r="BE162" i="3"/>
  <c r="K160" i="3"/>
  <c r="BE160" i="3" s="1"/>
  <c r="BK126" i="3"/>
  <c r="R166" i="4"/>
  <c r="Q195" i="4"/>
  <c r="R140" i="4"/>
  <c r="R150" i="4"/>
  <c r="Q181" i="4"/>
  <c r="Q134" i="4"/>
  <c r="R164" i="4"/>
  <c r="R157" i="4"/>
  <c r="R138" i="4"/>
  <c r="BK154" i="4"/>
  <c r="BK132" i="4"/>
  <c r="BK183" i="4"/>
  <c r="BK134" i="4"/>
  <c r="R214" i="5"/>
  <c r="Q178" i="5"/>
  <c r="Q148" i="5"/>
  <c r="Q180" i="5"/>
  <c r="Q201" i="5"/>
  <c r="Q156" i="5"/>
  <c r="R191" i="5"/>
  <c r="R201" i="5"/>
  <c r="R170" i="5"/>
  <c r="Q170" i="5"/>
  <c r="Q217" i="5"/>
  <c r="K212" i="5"/>
  <c r="BE212" i="5"/>
  <c r="K138" i="5"/>
  <c r="BE138" i="5" s="1"/>
  <c r="K203" i="5"/>
  <c r="BE203" i="5"/>
  <c r="BK168" i="5"/>
  <c r="BK148" i="5"/>
  <c r="Q132" i="6"/>
  <c r="R156" i="6"/>
  <c r="R171" i="6"/>
  <c r="R187" i="6"/>
  <c r="R167" i="6"/>
  <c r="R158" i="6"/>
  <c r="Q164" i="6"/>
  <c r="Q128" i="6"/>
  <c r="K154" i="6"/>
  <c r="BE154" i="6"/>
  <c r="BK126" i="6"/>
  <c r="BK138" i="6"/>
  <c r="Q175" i="7"/>
  <c r="Q167" i="7"/>
  <c r="Q164" i="7"/>
  <c r="R169" i="7"/>
  <c r="R167" i="7"/>
  <c r="Q177" i="7"/>
  <c r="Q171" i="7"/>
  <c r="BK184" i="7"/>
  <c r="BK160" i="7"/>
  <c r="BK136" i="7"/>
  <c r="BK128" i="7"/>
  <c r="K125" i="8"/>
  <c r="BE125" i="8" s="1"/>
  <c r="R196" i="2"/>
  <c r="R192" i="2"/>
  <c r="Q187" i="2"/>
  <c r="Q183" i="2"/>
  <c r="R179" i="2"/>
  <c r="Q174" i="2"/>
  <c r="Q170" i="2"/>
  <c r="R164" i="2"/>
  <c r="Q159" i="2"/>
  <c r="Q152" i="2"/>
  <c r="R146" i="2"/>
  <c r="R138" i="2"/>
  <c r="Q132" i="2"/>
  <c r="AU94" i="1"/>
  <c r="BK179" i="2"/>
  <c r="BK172" i="2"/>
  <c r="BK161" i="2"/>
  <c r="BK150" i="2"/>
  <c r="BK136" i="2"/>
  <c r="BK128" i="2"/>
  <c r="Q164" i="3"/>
  <c r="R164" i="3"/>
  <c r="Q134" i="3"/>
  <c r="R126" i="3"/>
  <c r="R134" i="3"/>
  <c r="R160" i="3"/>
  <c r="K138" i="3"/>
  <c r="BE138" i="3"/>
  <c r="BK157" i="3"/>
  <c r="BK136" i="3"/>
  <c r="Q128" i="4"/>
  <c r="R154" i="4"/>
  <c r="R192" i="4"/>
  <c r="Q142" i="4"/>
  <c r="Q183" i="4"/>
  <c r="Q152" i="4"/>
  <c r="R179" i="4"/>
  <c r="Q161" i="4"/>
  <c r="R136" i="4"/>
  <c r="K185" i="4"/>
  <c r="BE185" i="4"/>
  <c r="BK168" i="4"/>
  <c r="BK161" i="4"/>
  <c r="K166" i="4"/>
  <c r="BE166" i="4"/>
  <c r="Q203" i="5"/>
  <c r="Q134" i="5"/>
  <c r="Q158" i="5"/>
  <c r="Q187" i="5"/>
  <c r="R210" i="5"/>
  <c r="R174" i="5"/>
  <c r="R180" i="5"/>
  <c r="Q185" i="5"/>
  <c r="R134" i="5"/>
  <c r="R132" i="5"/>
  <c r="R152" i="5"/>
  <c r="K217" i="5"/>
  <c r="BE217" i="5" s="1"/>
  <c r="BK187" i="5"/>
  <c r="K210" i="5"/>
  <c r="BE210" i="5"/>
  <c r="BK193" i="5"/>
  <c r="BK176" i="5"/>
  <c r="BK158" i="5"/>
  <c r="R149" i="6"/>
  <c r="R136" i="6"/>
  <c r="R152" i="6"/>
  <c r="R184" i="6"/>
  <c r="Q173" i="6"/>
  <c r="Q146" i="6"/>
  <c r="Q160" i="6"/>
  <c r="BK182" i="6"/>
  <c r="K180" i="6"/>
  <c r="BE180" i="6" s="1"/>
  <c r="K167" i="6"/>
  <c r="BE167" i="6"/>
  <c r="BK132" i="6"/>
  <c r="R177" i="7"/>
  <c r="Q187" i="7"/>
  <c r="R187" i="7"/>
  <c r="R144" i="7"/>
  <c r="R134" i="7"/>
  <c r="R162" i="7"/>
  <c r="R153" i="7"/>
  <c r="R150" i="7"/>
  <c r="BK169" i="7"/>
  <c r="BK130" i="7"/>
  <c r="K158" i="7"/>
  <c r="BE158" i="7"/>
  <c r="K140" i="7"/>
  <c r="BE140" i="7" s="1"/>
  <c r="R125" i="8"/>
  <c r="R199" i="2"/>
  <c r="Q194" i="2"/>
  <c r="Q185" i="2"/>
  <c r="Q179" i="2"/>
  <c r="Q172" i="2"/>
  <c r="Q168" i="2"/>
  <c r="R161" i="2"/>
  <c r="Q157" i="2"/>
  <c r="R148" i="2"/>
  <c r="Q140" i="2"/>
  <c r="R134" i="2"/>
  <c r="R128" i="2"/>
  <c r="F37" i="2"/>
  <c r="Q126" i="3"/>
  <c r="R128" i="3"/>
  <c r="R172" i="3"/>
  <c r="R138" i="3"/>
  <c r="Q162" i="3"/>
  <c r="K164" i="3"/>
  <c r="BE164" i="3" s="1"/>
  <c r="K168" i="3"/>
  <c r="BE168" i="3" s="1"/>
  <c r="BK142" i="3"/>
  <c r="BK132" i="3"/>
  <c r="Q192" i="4"/>
  <c r="Q132" i="4"/>
  <c r="R159" i="4"/>
  <c r="R195" i="4"/>
  <c r="Q148" i="4"/>
  <c r="Q136" i="4"/>
  <c r="R181" i="4"/>
  <c r="BK192" i="4"/>
  <c r="BK176" i="4"/>
  <c r="BK148" i="4"/>
  <c r="BK157" i="4"/>
  <c r="K152" i="4"/>
  <c r="BE152" i="4"/>
  <c r="Q152" i="5"/>
  <c r="R189" i="5"/>
  <c r="R183" i="5"/>
  <c r="R207" i="5"/>
  <c r="R158" i="5"/>
  <c r="Q207" i="5"/>
  <c r="Q150" i="5"/>
  <c r="R172" i="5"/>
  <c r="Q214" i="5"/>
  <c r="R144" i="5"/>
  <c r="Q136" i="5"/>
  <c r="K207" i="5"/>
  <c r="BE207" i="5" s="1"/>
  <c r="K166" i="5"/>
  <c r="BE166" i="5" s="1"/>
  <c r="BK174" i="5"/>
  <c r="K156" i="5"/>
  <c r="BE156" i="5" s="1"/>
  <c r="K178" i="5"/>
  <c r="BE178" i="5"/>
  <c r="R177" i="6"/>
  <c r="Q182" i="6"/>
  <c r="Q154" i="6"/>
  <c r="Q149" i="6"/>
  <c r="R160" i="6"/>
  <c r="R134" i="6"/>
  <c r="R128" i="6"/>
  <c r="Q134" i="6"/>
  <c r="BK175" i="6"/>
  <c r="BK184" i="6"/>
  <c r="K171" i="6"/>
  <c r="BE171" i="6"/>
  <c r="K162" i="6"/>
  <c r="BE162" i="6" s="1"/>
  <c r="Q142" i="7"/>
  <c r="Q158" i="7"/>
  <c r="Q132" i="7"/>
  <c r="Q138" i="7"/>
  <c r="Q136" i="7"/>
  <c r="Q146" i="7"/>
  <c r="Q169" i="7"/>
  <c r="R156" i="7"/>
  <c r="BK180" i="7"/>
  <c r="BK162" i="7"/>
  <c r="BK153" i="7"/>
  <c r="R122" i="8"/>
  <c r="Q196" i="2"/>
  <c r="Q192" i="2"/>
  <c r="Q189" i="2"/>
  <c r="R181" i="2"/>
  <c r="Q176" i="2"/>
  <c r="R170" i="2"/>
  <c r="Q166" i="2"/>
  <c r="Q161" i="2"/>
  <c r="R150" i="2"/>
  <c r="Q146" i="2"/>
  <c r="Q142" i="2"/>
  <c r="Q136" i="2"/>
  <c r="R126" i="2"/>
  <c r="BK185" i="2"/>
  <c r="BK187" i="2"/>
  <c r="BK194" i="2"/>
  <c r="BK170" i="2"/>
  <c r="BK159" i="2"/>
  <c r="BK148" i="2"/>
  <c r="BK138" i="2"/>
  <c r="BK126" i="2"/>
  <c r="Q170" i="3"/>
  <c r="Q140" i="3"/>
  <c r="R132" i="3"/>
  <c r="Q157" i="3"/>
  <c r="R144" i="3"/>
  <c r="BK128" i="3"/>
  <c r="BK148" i="3"/>
  <c r="R185" i="4"/>
  <c r="Q138" i="4"/>
  <c r="Q150" i="4"/>
  <c r="Q185" i="4"/>
  <c r="R134" i="4"/>
  <c r="Q159" i="4"/>
  <c r="Q188" i="4"/>
  <c r="Q164" i="4"/>
  <c r="R161" i="4"/>
  <c r="BK190" i="4"/>
  <c r="K159" i="4"/>
  <c r="BE159" i="4"/>
  <c r="BK164" i="4"/>
  <c r="BK126" i="4"/>
  <c r="Q199" i="5"/>
  <c r="R199" i="5"/>
  <c r="R128" i="5"/>
  <c r="R154" i="5"/>
  <c r="R166" i="5"/>
  <c r="R168" i="5"/>
  <c r="Q197" i="5"/>
  <c r="R164" i="5"/>
  <c r="Q130" i="5"/>
  <c r="Q128" i="5"/>
  <c r="R138" i="5"/>
  <c r="BK191" i="5"/>
  <c r="BK128" i="5"/>
  <c r="K214" i="5"/>
  <c r="BE214" i="5" s="1"/>
  <c r="BK161" i="5"/>
  <c r="BK150" i="5"/>
  <c r="BK152" i="5"/>
  <c r="Q138" i="6"/>
  <c r="R162" i="6"/>
  <c r="R182" i="6"/>
  <c r="R126" i="6"/>
  <c r="Q180" i="6"/>
  <c r="R169" i="6"/>
  <c r="Q187" i="6"/>
  <c r="R130" i="6"/>
  <c r="BK173" i="6"/>
  <c r="BK164" i="6"/>
  <c r="BK144" i="6"/>
  <c r="R132" i="7"/>
  <c r="Q156" i="7"/>
  <c r="Q128" i="7"/>
  <c r="R184" i="7"/>
  <c r="Q173" i="7"/>
  <c r="Q140" i="7"/>
  <c r="R158" i="7"/>
  <c r="Q144" i="7"/>
  <c r="BK173" i="7"/>
  <c r="K171" i="7"/>
  <c r="BE171" i="7"/>
  <c r="K126" i="7"/>
  <c r="BE126" i="7" s="1"/>
  <c r="K138" i="7"/>
  <c r="BE138" i="7"/>
  <c r="F39" i="2"/>
  <c r="R152" i="2"/>
  <c r="Q144" i="2"/>
  <c r="Q138" i="2"/>
  <c r="R130" i="2"/>
  <c r="K36" i="2"/>
  <c r="BK176" i="2"/>
  <c r="BK166" i="2"/>
  <c r="BK154" i="2"/>
  <c r="BK144" i="2"/>
  <c r="BK132" i="2"/>
  <c r="R168" i="3"/>
  <c r="Q142" i="3"/>
  <c r="R157" i="3"/>
  <c r="R150" i="3"/>
  <c r="Q132" i="3"/>
  <c r="K140" i="3"/>
  <c r="BE140" i="3" s="1"/>
  <c r="BK130" i="3"/>
  <c r="Q168" i="4"/>
  <c r="Q166" i="4"/>
  <c r="Q190" i="4"/>
  <c r="R132" i="4"/>
  <c r="R168" i="4"/>
  <c r="R183" i="4"/>
  <c r="Q154" i="4"/>
  <c r="R128" i="4"/>
  <c r="BK172" i="4"/>
  <c r="BK179" i="4"/>
  <c r="K150" i="4"/>
  <c r="BE150" i="4"/>
  <c r="Q138" i="5"/>
  <c r="Q166" i="5"/>
  <c r="R193" i="5"/>
  <c r="Q205" i="5"/>
  <c r="R146" i="5"/>
  <c r="Q140" i="5"/>
  <c r="Q174" i="5"/>
  <c r="R205" i="5"/>
  <c r="Q164" i="5"/>
  <c r="BK201" i="5"/>
  <c r="K142" i="5"/>
  <c r="BE142" i="5" s="1"/>
  <c r="K154" i="5"/>
  <c r="BE154" i="5"/>
  <c r="K146" i="5"/>
  <c r="BE146" i="5"/>
  <c r="K164" i="5"/>
  <c r="BE164" i="5"/>
  <c r="K126" i="5"/>
  <c r="BE126" i="5" s="1"/>
  <c r="Q167" i="6"/>
  <c r="R164" i="6"/>
  <c r="Q136" i="6"/>
  <c r="Q171" i="6"/>
  <c r="R146" i="6"/>
  <c r="R140" i="6"/>
  <c r="R144" i="6"/>
  <c r="Q126" i="6"/>
  <c r="BK187" i="6"/>
  <c r="K152" i="6"/>
  <c r="BE152" i="6" s="1"/>
  <c r="K160" i="6"/>
  <c r="BE160" i="6" s="1"/>
  <c r="Q182" i="7"/>
  <c r="Q162" i="7"/>
  <c r="Q153" i="7"/>
  <c r="R173" i="7"/>
  <c r="R180" i="7"/>
  <c r="Q148" i="7"/>
  <c r="R146" i="7"/>
  <c r="K177" i="7"/>
  <c r="BE177" i="7"/>
  <c r="BK150" i="7"/>
  <c r="BK148" i="7"/>
  <c r="T120" i="8" l="1"/>
  <c r="T119" i="8" s="1"/>
  <c r="AW101" i="1" s="1"/>
  <c r="R125" i="2"/>
  <c r="T163" i="2"/>
  <c r="Q178" i="2"/>
  <c r="I101" i="2" s="1"/>
  <c r="R191" i="2"/>
  <c r="J102" i="2"/>
  <c r="T152" i="3"/>
  <c r="R125" i="4"/>
  <c r="V163" i="4"/>
  <c r="R178" i="4"/>
  <c r="J101" i="4" s="1"/>
  <c r="R125" i="5"/>
  <c r="V182" i="5"/>
  <c r="R209" i="5"/>
  <c r="J102" i="5"/>
  <c r="X151" i="6"/>
  <c r="R166" i="6"/>
  <c r="J101" i="6" s="1"/>
  <c r="V125" i="2"/>
  <c r="BK163" i="2"/>
  <c r="K163" i="2" s="1"/>
  <c r="K100" i="2" s="1"/>
  <c r="X178" i="2"/>
  <c r="X191" i="2"/>
  <c r="T125" i="3"/>
  <c r="V152" i="3"/>
  <c r="Q159" i="3"/>
  <c r="I100" i="3" s="1"/>
  <c r="R167" i="3"/>
  <c r="J102" i="3" s="1"/>
  <c r="T125" i="4"/>
  <c r="V156" i="4"/>
  <c r="X163" i="4"/>
  <c r="Q182" i="5"/>
  <c r="I101" i="5" s="1"/>
  <c r="Q166" i="6"/>
  <c r="I101" i="6"/>
  <c r="Q125" i="2"/>
  <c r="V163" i="2"/>
  <c r="V178" i="2"/>
  <c r="Q191" i="2"/>
  <c r="I102" i="2" s="1"/>
  <c r="Q125" i="3"/>
  <c r="R152" i="3"/>
  <c r="J99" i="3"/>
  <c r="T156" i="4"/>
  <c r="R156" i="4"/>
  <c r="J99" i="4" s="1"/>
  <c r="Q187" i="4"/>
  <c r="I102" i="4" s="1"/>
  <c r="X182" i="5"/>
  <c r="X209" i="5"/>
  <c r="R125" i="6"/>
  <c r="X166" i="6"/>
  <c r="V179" i="6"/>
  <c r="V125" i="7"/>
  <c r="V155" i="7"/>
  <c r="X166" i="7"/>
  <c r="Q179" i="7"/>
  <c r="I102" i="7" s="1"/>
  <c r="T125" i="2"/>
  <c r="V156" i="2"/>
  <c r="Q163" i="2"/>
  <c r="I100" i="2" s="1"/>
  <c r="T191" i="2"/>
  <c r="BK152" i="3"/>
  <c r="K152" i="3"/>
  <c r="K99" i="3" s="1"/>
  <c r="X159" i="3"/>
  <c r="V167" i="3"/>
  <c r="X125" i="4"/>
  <c r="Q163" i="4"/>
  <c r="I100" i="4" s="1"/>
  <c r="Q178" i="4"/>
  <c r="I101" i="4"/>
  <c r="X125" i="5"/>
  <c r="X163" i="5"/>
  <c r="X124" i="5" s="1"/>
  <c r="X123" i="5" s="1"/>
  <c r="R163" i="5"/>
  <c r="J100" i="5" s="1"/>
  <c r="T209" i="5"/>
  <c r="V125" i="6"/>
  <c r="V166" i="6"/>
  <c r="R179" i="6"/>
  <c r="J102" i="6" s="1"/>
  <c r="R155" i="7"/>
  <c r="J100" i="7" s="1"/>
  <c r="V166" i="7"/>
  <c r="X179" i="7"/>
  <c r="BK125" i="2"/>
  <c r="X156" i="2"/>
  <c r="R163" i="2"/>
  <c r="J100" i="2" s="1"/>
  <c r="BK191" i="2"/>
  <c r="K191" i="2" s="1"/>
  <c r="K102" i="2" s="1"/>
  <c r="V125" i="3"/>
  <c r="X152" i="3"/>
  <c r="R159" i="3"/>
  <c r="J100" i="3"/>
  <c r="Q167" i="3"/>
  <c r="I102" i="3"/>
  <c r="X156" i="4"/>
  <c r="R163" i="4"/>
  <c r="J100" i="4" s="1"/>
  <c r="V187" i="4"/>
  <c r="V125" i="5"/>
  <c r="Q209" i="5"/>
  <c r="I102" i="5" s="1"/>
  <c r="Q125" i="6"/>
  <c r="Q151" i="6"/>
  <c r="I100" i="6" s="1"/>
  <c r="Q125" i="7"/>
  <c r="T155" i="7"/>
  <c r="R166" i="7"/>
  <c r="J101" i="7"/>
  <c r="BK156" i="2"/>
  <c r="K156" i="2"/>
  <c r="K99" i="2" s="1"/>
  <c r="R156" i="2"/>
  <c r="J99" i="2" s="1"/>
  <c r="T178" i="2"/>
  <c r="V191" i="2"/>
  <c r="X125" i="3"/>
  <c r="Q152" i="3"/>
  <c r="I99" i="3"/>
  <c r="V159" i="3"/>
  <c r="T167" i="3"/>
  <c r="Q156" i="4"/>
  <c r="I99" i="4"/>
  <c r="T178" i="4"/>
  <c r="X187" i="4"/>
  <c r="T125" i="5"/>
  <c r="T163" i="5"/>
  <c r="R182" i="5"/>
  <c r="J101" i="5" s="1"/>
  <c r="R151" i="6"/>
  <c r="J100" i="6"/>
  <c r="Q179" i="6"/>
  <c r="I102" i="6"/>
  <c r="X125" i="7"/>
  <c r="X124" i="7"/>
  <c r="X123" i="7" s="1"/>
  <c r="X155" i="7"/>
  <c r="T166" i="7"/>
  <c r="T179" i="7"/>
  <c r="R179" i="7"/>
  <c r="J102" i="7"/>
  <c r="T156" i="2"/>
  <c r="Q156" i="2"/>
  <c r="I99" i="2" s="1"/>
  <c r="BK178" i="2"/>
  <c r="K178" i="2" s="1"/>
  <c r="K101" i="2" s="1"/>
  <c r="R125" i="3"/>
  <c r="T159" i="3"/>
  <c r="X167" i="3"/>
  <c r="Q125" i="4"/>
  <c r="T163" i="4"/>
  <c r="X178" i="4"/>
  <c r="T187" i="4"/>
  <c r="Q125" i="5"/>
  <c r="V163" i="5"/>
  <c r="Q163" i="5"/>
  <c r="I100" i="5" s="1"/>
  <c r="X125" i="6"/>
  <c r="X124" i="6" s="1"/>
  <c r="X123" i="6" s="1"/>
  <c r="V151" i="6"/>
  <c r="T166" i="6"/>
  <c r="X179" i="6"/>
  <c r="R125" i="7"/>
  <c r="BK179" i="7"/>
  <c r="K179" i="7"/>
  <c r="K102" i="7" s="1"/>
  <c r="X125" i="2"/>
  <c r="X124" i="2" s="1"/>
  <c r="X123" i="2" s="1"/>
  <c r="X163" i="2"/>
  <c r="R178" i="2"/>
  <c r="J101" i="2" s="1"/>
  <c r="V125" i="4"/>
  <c r="V124" i="4" s="1"/>
  <c r="V123" i="4" s="1"/>
  <c r="V178" i="4"/>
  <c r="R187" i="4"/>
  <c r="J102" i="4" s="1"/>
  <c r="T182" i="5"/>
  <c r="V209" i="5"/>
  <c r="T125" i="6"/>
  <c r="T124" i="6" s="1"/>
  <c r="T123" i="6" s="1"/>
  <c r="AW99" i="1" s="1"/>
  <c r="T151" i="6"/>
  <c r="T179" i="6"/>
  <c r="T125" i="7"/>
  <c r="T124" i="7" s="1"/>
  <c r="T123" i="7" s="1"/>
  <c r="AW100" i="1" s="1"/>
  <c r="Q155" i="7"/>
  <c r="I100" i="7" s="1"/>
  <c r="Q166" i="7"/>
  <c r="I101" i="7" s="1"/>
  <c r="V179" i="7"/>
  <c r="BK174" i="3"/>
  <c r="K174" i="3"/>
  <c r="K103" i="3" s="1"/>
  <c r="BK152" i="7"/>
  <c r="K152" i="7" s="1"/>
  <c r="K99" i="7" s="1"/>
  <c r="R160" i="5"/>
  <c r="J99" i="5"/>
  <c r="BK148" i="6"/>
  <c r="K148" i="6"/>
  <c r="K99" i="6" s="1"/>
  <c r="Q148" i="6"/>
  <c r="I99" i="6" s="1"/>
  <c r="BK186" i="6"/>
  <c r="K186" i="6" s="1"/>
  <c r="K103" i="6" s="1"/>
  <c r="Q198" i="2"/>
  <c r="I103" i="2"/>
  <c r="Q216" i="5"/>
  <c r="I103" i="5" s="1"/>
  <c r="R186" i="6"/>
  <c r="J103" i="6"/>
  <c r="R174" i="3"/>
  <c r="J103" i="3"/>
  <c r="R152" i="7"/>
  <c r="J99" i="7"/>
  <c r="Q186" i="7"/>
  <c r="I103" i="7" s="1"/>
  <c r="Q174" i="3"/>
  <c r="I103" i="3"/>
  <c r="R216" i="5"/>
  <c r="J103" i="5"/>
  <c r="R148" i="6"/>
  <c r="J99" i="6"/>
  <c r="BK186" i="7"/>
  <c r="K186" i="7" s="1"/>
  <c r="K103" i="7" s="1"/>
  <c r="R198" i="2"/>
  <c r="J103" i="2" s="1"/>
  <c r="Q194" i="4"/>
  <c r="I103" i="4" s="1"/>
  <c r="Q186" i="6"/>
  <c r="I103" i="6" s="1"/>
  <c r="Q152" i="7"/>
  <c r="I99" i="7" s="1"/>
  <c r="R186" i="7"/>
  <c r="J103" i="7" s="1"/>
  <c r="R194" i="4"/>
  <c r="J103" i="4" s="1"/>
  <c r="BK198" i="2"/>
  <c r="K198" i="2" s="1"/>
  <c r="K103" i="2" s="1"/>
  <c r="BK160" i="5"/>
  <c r="K160" i="5"/>
  <c r="K99" i="5" s="1"/>
  <c r="Q160" i="5"/>
  <c r="I99" i="5" s="1"/>
  <c r="Q121" i="8"/>
  <c r="Q120" i="8" s="1"/>
  <c r="Q119" i="8" s="1"/>
  <c r="I96" i="8" s="1"/>
  <c r="K30" i="8" s="1"/>
  <c r="AS101" i="1" s="1"/>
  <c r="R121" i="8"/>
  <c r="Q124" i="8"/>
  <c r="I99" i="8"/>
  <c r="R124" i="8"/>
  <c r="J99" i="8" s="1"/>
  <c r="E85" i="8"/>
  <c r="F116" i="8"/>
  <c r="J89" i="8"/>
  <c r="F92" i="7"/>
  <c r="E85" i="7"/>
  <c r="J89" i="7"/>
  <c r="E85" i="6"/>
  <c r="J117" i="6"/>
  <c r="F92" i="6"/>
  <c r="F120" i="5"/>
  <c r="J89" i="5"/>
  <c r="E85" i="5"/>
  <c r="F120" i="4"/>
  <c r="E113" i="4"/>
  <c r="J89" i="4"/>
  <c r="K125" i="2"/>
  <c r="K98" i="2" s="1"/>
  <c r="E85" i="3"/>
  <c r="J117" i="3"/>
  <c r="F92" i="3"/>
  <c r="BC95" i="1"/>
  <c r="AY95" i="1"/>
  <c r="E85" i="2"/>
  <c r="J89" i="2"/>
  <c r="F92" i="2"/>
  <c r="BD95" i="1"/>
  <c r="BE95" i="1"/>
  <c r="BF95" i="1"/>
  <c r="K174" i="2"/>
  <c r="BE174" i="2"/>
  <c r="K176" i="2"/>
  <c r="BE176" i="2" s="1"/>
  <c r="K144" i="2"/>
  <c r="BE144" i="2"/>
  <c r="K148" i="2"/>
  <c r="BE148" i="2"/>
  <c r="K170" i="2"/>
  <c r="BE170" i="2"/>
  <c r="K128" i="3"/>
  <c r="BE128" i="3" s="1"/>
  <c r="BK170" i="3"/>
  <c r="K146" i="3"/>
  <c r="BE146" i="3" s="1"/>
  <c r="K134" i="3"/>
  <c r="BE134" i="3" s="1"/>
  <c r="BK160" i="3"/>
  <c r="K175" i="3"/>
  <c r="BE175" i="3" s="1"/>
  <c r="F39" i="4"/>
  <c r="BF97" i="1"/>
  <c r="F37" i="5"/>
  <c r="BD98" i="1"/>
  <c r="BK154" i="5"/>
  <c r="K191" i="5"/>
  <c r="BE191" i="5" s="1"/>
  <c r="F36" i="6"/>
  <c r="BC99" i="1" s="1"/>
  <c r="K184" i="6"/>
  <c r="BE184" i="6"/>
  <c r="K160" i="7"/>
  <c r="BE160" i="7" s="1"/>
  <c r="K162" i="7"/>
  <c r="BE162" i="7" s="1"/>
  <c r="K130" i="7"/>
  <c r="BE130" i="7" s="1"/>
  <c r="K36" i="7"/>
  <c r="AY100" i="1" s="1"/>
  <c r="BK144" i="7"/>
  <c r="BK125" i="8"/>
  <c r="BK124" i="8"/>
  <c r="K124" i="8" s="1"/>
  <c r="K99" i="8" s="1"/>
  <c r="K36" i="8"/>
  <c r="AY101" i="1"/>
  <c r="K132" i="2"/>
  <c r="BE132" i="2"/>
  <c r="K150" i="2"/>
  <c r="BE150" i="2"/>
  <c r="K140" i="2"/>
  <c r="BE140" i="2"/>
  <c r="K192" i="2"/>
  <c r="BE192" i="2"/>
  <c r="K146" i="2"/>
  <c r="BE146" i="2"/>
  <c r="K161" i="2"/>
  <c r="BE161" i="2"/>
  <c r="BK168" i="3"/>
  <c r="K126" i="3"/>
  <c r="BE126" i="3" s="1"/>
  <c r="F36" i="3"/>
  <c r="BC96" i="1" s="1"/>
  <c r="K130" i="4"/>
  <c r="BE130" i="4" s="1"/>
  <c r="K176" i="4"/>
  <c r="BE176" i="4" s="1"/>
  <c r="F38" i="4"/>
  <c r="BE97" i="1" s="1"/>
  <c r="K193" i="5"/>
  <c r="BE193" i="5" s="1"/>
  <c r="F39" i="5"/>
  <c r="BF98" i="1" s="1"/>
  <c r="K175" i="6"/>
  <c r="BE175" i="6" s="1"/>
  <c r="BK156" i="6"/>
  <c r="K158" i="6"/>
  <c r="BE158" i="6"/>
  <c r="K173" i="6"/>
  <c r="BE173" i="6"/>
  <c r="F36" i="7"/>
  <c r="BC100" i="1"/>
  <c r="BK167" i="7"/>
  <c r="F35" i="8"/>
  <c r="BB101" i="1" s="1"/>
  <c r="BK140" i="3"/>
  <c r="K132" i="3"/>
  <c r="BE132" i="3"/>
  <c r="K142" i="3"/>
  <c r="BE142" i="3"/>
  <c r="K130" i="3"/>
  <c r="BE130" i="3"/>
  <c r="K136" i="3"/>
  <c r="BE136" i="3"/>
  <c r="K148" i="3"/>
  <c r="BE148" i="3"/>
  <c r="K138" i="4"/>
  <c r="BE138" i="4"/>
  <c r="K140" i="4"/>
  <c r="BE140" i="4"/>
  <c r="BK195" i="4"/>
  <c r="BK194" i="4"/>
  <c r="K194" i="4" s="1"/>
  <c r="K103" i="4" s="1"/>
  <c r="K136" i="4"/>
  <c r="BE136" i="4"/>
  <c r="K179" i="4"/>
  <c r="BE179" i="4"/>
  <c r="BK159" i="4"/>
  <c r="BK156" i="4"/>
  <c r="K156" i="4" s="1"/>
  <c r="K99" i="4" s="1"/>
  <c r="K181" i="4"/>
  <c r="BE181" i="4"/>
  <c r="BK170" i="4"/>
  <c r="K192" i="4"/>
  <c r="BE192" i="4" s="1"/>
  <c r="K130" i="5"/>
  <c r="BE130" i="5" s="1"/>
  <c r="BK166" i="5"/>
  <c r="F36" i="5"/>
  <c r="BC98" i="1"/>
  <c r="K174" i="5"/>
  <c r="BE174" i="5"/>
  <c r="BK152" i="6"/>
  <c r="BK154" i="6"/>
  <c r="K149" i="6"/>
  <c r="BE149" i="6"/>
  <c r="K126" i="6"/>
  <c r="BE126" i="6"/>
  <c r="BK167" i="6"/>
  <c r="K182" i="6"/>
  <c r="BE182" i="6" s="1"/>
  <c r="K132" i="6"/>
  <c r="BE132" i="6" s="1"/>
  <c r="BK177" i="6"/>
  <c r="K148" i="7"/>
  <c r="BE148" i="7"/>
  <c r="F39" i="7"/>
  <c r="BF100" i="1"/>
  <c r="F36" i="8"/>
  <c r="BC101" i="1"/>
  <c r="K142" i="2"/>
  <c r="BE142" i="2"/>
  <c r="K185" i="2"/>
  <c r="BE185" i="2"/>
  <c r="K179" i="2"/>
  <c r="BE179" i="2"/>
  <c r="K172" i="2"/>
  <c r="BE172" i="2"/>
  <c r="K194" i="2"/>
  <c r="BE194" i="2"/>
  <c r="F37" i="3"/>
  <c r="BD96" i="1"/>
  <c r="K126" i="4"/>
  <c r="BE126" i="4"/>
  <c r="K157" i="4"/>
  <c r="BE157" i="4"/>
  <c r="F36" i="4"/>
  <c r="BC97" i="1"/>
  <c r="BK188" i="4"/>
  <c r="BK187" i="4"/>
  <c r="K187" i="4" s="1"/>
  <c r="K102" i="4" s="1"/>
  <c r="BK195" i="5"/>
  <c r="K170" i="5"/>
  <c r="BE170" i="5" s="1"/>
  <c r="K128" i="5"/>
  <c r="BE128" i="5" s="1"/>
  <c r="K158" i="5"/>
  <c r="BE158" i="5" s="1"/>
  <c r="K185" i="5"/>
  <c r="BE185" i="5" s="1"/>
  <c r="BK217" i="5"/>
  <c r="BK216" i="5" s="1"/>
  <c r="K216" i="5" s="1"/>
  <c r="K103" i="5" s="1"/>
  <c r="BK146" i="5"/>
  <c r="BK142" i="5"/>
  <c r="BK178" i="5"/>
  <c r="K132" i="5"/>
  <c r="BE132" i="5"/>
  <c r="K180" i="5"/>
  <c r="BE180" i="5"/>
  <c r="BK197" i="5"/>
  <c r="F39" i="6"/>
  <c r="BF99" i="1" s="1"/>
  <c r="K134" i="6"/>
  <c r="BE134" i="6" s="1"/>
  <c r="K136" i="7"/>
  <c r="BE136" i="7" s="1"/>
  <c r="K156" i="7"/>
  <c r="BE156" i="7" s="1"/>
  <c r="K128" i="7"/>
  <c r="BE128" i="7" s="1"/>
  <c r="K132" i="7"/>
  <c r="BE132" i="7" s="1"/>
  <c r="K153" i="7"/>
  <c r="BE153" i="7" s="1"/>
  <c r="BK126" i="7"/>
  <c r="K184" i="7"/>
  <c r="BE184" i="7"/>
  <c r="F39" i="8"/>
  <c r="BF101" i="1"/>
  <c r="BK122" i="8"/>
  <c r="BK121" i="8"/>
  <c r="K121" i="8" s="1"/>
  <c r="K98" i="8" s="1"/>
  <c r="K159" i="2"/>
  <c r="BE159" i="2"/>
  <c r="K166" i="2"/>
  <c r="BE166" i="2"/>
  <c r="K154" i="2"/>
  <c r="BE154" i="2"/>
  <c r="K183" i="2"/>
  <c r="BE183" i="2"/>
  <c r="K189" i="2"/>
  <c r="BE189" i="2"/>
  <c r="K155" i="3"/>
  <c r="BE155" i="3"/>
  <c r="K157" i="3"/>
  <c r="BE157" i="3"/>
  <c r="BK162" i="3"/>
  <c r="BK172" i="3"/>
  <c r="K150" i="3"/>
  <c r="BE150" i="3"/>
  <c r="K36" i="4"/>
  <c r="AY97" i="1"/>
  <c r="K36" i="5"/>
  <c r="AY98" i="1"/>
  <c r="BK126" i="5"/>
  <c r="BK164" i="5"/>
  <c r="BK136" i="6"/>
  <c r="K36" i="6"/>
  <c r="AY99" i="1" s="1"/>
  <c r="F37" i="7"/>
  <c r="BD100" i="1" s="1"/>
  <c r="BK177" i="7"/>
  <c r="F38" i="8"/>
  <c r="BE101" i="1"/>
  <c r="K187" i="2"/>
  <c r="BE187" i="2"/>
  <c r="K134" i="2"/>
  <c r="BE134" i="2"/>
  <c r="K136" i="2"/>
  <c r="BE136" i="2"/>
  <c r="K196" i="2"/>
  <c r="BE196" i="2"/>
  <c r="F38" i="3"/>
  <c r="BE96" i="1"/>
  <c r="K154" i="4"/>
  <c r="BE154" i="4"/>
  <c r="K134" i="4"/>
  <c r="BE134" i="4"/>
  <c r="K148" i="4"/>
  <c r="BE148" i="4"/>
  <c r="BK185" i="4"/>
  <c r="BK178" i="4"/>
  <c r="K178" i="4" s="1"/>
  <c r="K101" i="4" s="1"/>
  <c r="K172" i="4"/>
  <c r="BE172" i="4"/>
  <c r="K168" i="4"/>
  <c r="BE168" i="4"/>
  <c r="BK174" i="4"/>
  <c r="BK210" i="5"/>
  <c r="BK144" i="5"/>
  <c r="K187" i="5"/>
  <c r="BE187" i="5" s="1"/>
  <c r="BK136" i="5"/>
  <c r="BK207" i="5"/>
  <c r="BK199" i="5"/>
  <c r="K152" i="5"/>
  <c r="BE152" i="5"/>
  <c r="BK140" i="5"/>
  <c r="BK189" i="5"/>
  <c r="K150" i="5"/>
  <c r="BE150" i="5"/>
  <c r="BK203" i="5"/>
  <c r="K164" i="6"/>
  <c r="BE164" i="6" s="1"/>
  <c r="K138" i="6"/>
  <c r="BE138" i="6" s="1"/>
  <c r="K130" i="6"/>
  <c r="BE130" i="6" s="1"/>
  <c r="F37" i="6"/>
  <c r="BD99" i="1" s="1"/>
  <c r="K150" i="7"/>
  <c r="BE150" i="7" s="1"/>
  <c r="K134" i="7"/>
  <c r="BE134" i="7" s="1"/>
  <c r="K169" i="7"/>
  <c r="BE169" i="7" s="1"/>
  <c r="BK171" i="7"/>
  <c r="K35" i="8"/>
  <c r="AX101" i="1"/>
  <c r="K128" i="2"/>
  <c r="BE128" i="2"/>
  <c r="K157" i="2"/>
  <c r="BE157" i="2"/>
  <c r="K126" i="2"/>
  <c r="BE126" i="2"/>
  <c r="K164" i="2"/>
  <c r="BE164" i="2"/>
  <c r="K181" i="2"/>
  <c r="BE181" i="2"/>
  <c r="F39" i="3"/>
  <c r="BF96" i="1"/>
  <c r="BK166" i="4"/>
  <c r="K190" i="4"/>
  <c r="BE190" i="4" s="1"/>
  <c r="BK142" i="4"/>
  <c r="K164" i="4"/>
  <c r="BE164" i="4"/>
  <c r="K128" i="4"/>
  <c r="BE128" i="4"/>
  <c r="F37" i="4"/>
  <c r="BD97" i="1"/>
  <c r="K134" i="5"/>
  <c r="BE134" i="5"/>
  <c r="F38" i="5"/>
  <c r="BE98" i="1"/>
  <c r="BK171" i="6"/>
  <c r="F38" i="6"/>
  <c r="BE99" i="1" s="1"/>
  <c r="BK138" i="7"/>
  <c r="BK140" i="7"/>
  <c r="K187" i="7"/>
  <c r="BE187" i="7" s="1"/>
  <c r="BK146" i="7"/>
  <c r="BK158" i="7"/>
  <c r="BK155" i="7"/>
  <c r="K155" i="7" s="1"/>
  <c r="K100" i="7" s="1"/>
  <c r="F37" i="8"/>
  <c r="BD101" i="1"/>
  <c r="K138" i="2"/>
  <c r="BE138" i="2"/>
  <c r="K199" i="2"/>
  <c r="BE199" i="2"/>
  <c r="K168" i="2"/>
  <c r="BE168" i="2"/>
  <c r="K130" i="2"/>
  <c r="BE130" i="2"/>
  <c r="K152" i="2"/>
  <c r="BE152" i="2"/>
  <c r="BK164" i="3"/>
  <c r="BK138" i="3"/>
  <c r="K153" i="3"/>
  <c r="BE153" i="3"/>
  <c r="BK144" i="3"/>
  <c r="K36" i="3"/>
  <c r="AY96" i="1" s="1"/>
  <c r="BK152" i="4"/>
  <c r="K144" i="4"/>
  <c r="BE144" i="4"/>
  <c r="K146" i="4"/>
  <c r="BE146" i="4"/>
  <c r="BK150" i="4"/>
  <c r="K183" i="4"/>
  <c r="BE183" i="4" s="1"/>
  <c r="K132" i="4"/>
  <c r="BE132" i="4" s="1"/>
  <c r="K161" i="4"/>
  <c r="BE161" i="4" s="1"/>
  <c r="K176" i="5"/>
  <c r="BE176" i="5" s="1"/>
  <c r="K161" i="5"/>
  <c r="BE161" i="5" s="1"/>
  <c r="K205" i="5"/>
  <c r="BE205" i="5" s="1"/>
  <c r="K148" i="5"/>
  <c r="BE148" i="5" s="1"/>
  <c r="BK138" i="5"/>
  <c r="BK156" i="5"/>
  <c r="BK212" i="5"/>
  <c r="K172" i="5"/>
  <c r="BE172" i="5"/>
  <c r="K201" i="5"/>
  <c r="BE201" i="5"/>
  <c r="K168" i="5"/>
  <c r="BE168" i="5"/>
  <c r="K183" i="5"/>
  <c r="BE183" i="5"/>
  <c r="BK214" i="5"/>
  <c r="K144" i="6"/>
  <c r="BE144" i="6" s="1"/>
  <c r="K169" i="6"/>
  <c r="BE169" i="6" s="1"/>
  <c r="BK160" i="6"/>
  <c r="K146" i="6"/>
  <c r="BE146" i="6"/>
  <c r="BK162" i="6"/>
  <c r="BK180" i="6"/>
  <c r="BK179" i="6" s="1"/>
  <c r="K179" i="6" s="1"/>
  <c r="K102" i="6" s="1"/>
  <c r="K142" i="6"/>
  <c r="BE142" i="6" s="1"/>
  <c r="K128" i="6"/>
  <c r="BE128" i="6" s="1"/>
  <c r="BK140" i="6"/>
  <c r="K187" i="6"/>
  <c r="BE187" i="6"/>
  <c r="BK175" i="7"/>
  <c r="K142" i="7"/>
  <c r="BE142" i="7" s="1"/>
  <c r="K173" i="7"/>
  <c r="BE173" i="7" s="1"/>
  <c r="K182" i="7"/>
  <c r="BE182" i="7" s="1"/>
  <c r="K164" i="7"/>
  <c r="BE164" i="7" s="1"/>
  <c r="K180" i="7"/>
  <c r="BE180" i="7" s="1"/>
  <c r="F38" i="7"/>
  <c r="BE100" i="1" s="1"/>
  <c r="R120" i="8" l="1"/>
  <c r="R119" i="8"/>
  <c r="J96" i="8"/>
  <c r="K31" i="8"/>
  <c r="AT101" i="1"/>
  <c r="R124" i="3"/>
  <c r="J97" i="3"/>
  <c r="V124" i="3"/>
  <c r="V123" i="3" s="1"/>
  <c r="X124" i="4"/>
  <c r="X123" i="4" s="1"/>
  <c r="R124" i="6"/>
  <c r="R123" i="6" s="1"/>
  <c r="J96" i="6" s="1"/>
  <c r="K31" i="6" s="1"/>
  <c r="AT99" i="1" s="1"/>
  <c r="Q124" i="6"/>
  <c r="I97" i="6"/>
  <c r="V124" i="6"/>
  <c r="V123" i="6"/>
  <c r="T124" i="2"/>
  <c r="T123" i="2"/>
  <c r="AW95" i="1"/>
  <c r="T124" i="3"/>
  <c r="T123" i="3" s="1"/>
  <c r="AW96" i="1" s="1"/>
  <c r="T124" i="5"/>
  <c r="T123" i="5"/>
  <c r="AW98" i="1"/>
  <c r="Q124" i="7"/>
  <c r="Q123" i="7"/>
  <c r="I96" i="7"/>
  <c r="K30" i="7" s="1"/>
  <c r="AS100" i="1" s="1"/>
  <c r="Q124" i="4"/>
  <c r="Q123" i="4"/>
  <c r="I96" i="4"/>
  <c r="K30" i="4"/>
  <c r="AS97" i="1"/>
  <c r="X124" i="3"/>
  <c r="X123" i="3" s="1"/>
  <c r="Q124" i="2"/>
  <c r="I97" i="2" s="1"/>
  <c r="V124" i="2"/>
  <c r="V123" i="2"/>
  <c r="R124" i="7"/>
  <c r="R123" i="7"/>
  <c r="J96" i="7"/>
  <c r="K31" i="7" s="1"/>
  <c r="AT100" i="1" s="1"/>
  <c r="Q124" i="5"/>
  <c r="Q123" i="5"/>
  <c r="I96" i="5"/>
  <c r="K30" i="5"/>
  <c r="AS98" i="1"/>
  <c r="BK124" i="2"/>
  <c r="K124" i="2" s="1"/>
  <c r="K97" i="2" s="1"/>
  <c r="V124" i="7"/>
  <c r="V123" i="7" s="1"/>
  <c r="R124" i="4"/>
  <c r="R123" i="4"/>
  <c r="J96" i="4"/>
  <c r="K31" i="4"/>
  <c r="AT97" i="1" s="1"/>
  <c r="V124" i="5"/>
  <c r="V123" i="5" s="1"/>
  <c r="Q124" i="3"/>
  <c r="Q123" i="3"/>
  <c r="I96" i="3"/>
  <c r="K30" i="3"/>
  <c r="AS96" i="1"/>
  <c r="T124" i="4"/>
  <c r="T123" i="4"/>
  <c r="AW97" i="1" s="1"/>
  <c r="R124" i="5"/>
  <c r="J97" i="5" s="1"/>
  <c r="R124" i="2"/>
  <c r="R123" i="2"/>
  <c r="J96" i="2"/>
  <c r="K31" i="2" s="1"/>
  <c r="AT95" i="1" s="1"/>
  <c r="I98" i="3"/>
  <c r="I98" i="2"/>
  <c r="J98" i="2"/>
  <c r="J98" i="3"/>
  <c r="J98" i="5"/>
  <c r="J98" i="6"/>
  <c r="J98" i="4"/>
  <c r="I98" i="4"/>
  <c r="I98" i="6"/>
  <c r="I98" i="7"/>
  <c r="I97" i="8"/>
  <c r="J98" i="8"/>
  <c r="J98" i="7"/>
  <c r="I98" i="5"/>
  <c r="I98" i="8"/>
  <c r="BK120" i="8"/>
  <c r="K120" i="8" s="1"/>
  <c r="K97" i="8" s="1"/>
  <c r="BK125" i="3"/>
  <c r="K125" i="3" s="1"/>
  <c r="K98" i="3" s="1"/>
  <c r="BK159" i="3"/>
  <c r="K159" i="3" s="1"/>
  <c r="K100" i="3" s="1"/>
  <c r="BK125" i="6"/>
  <c r="K125" i="6"/>
  <c r="K98" i="6"/>
  <c r="BK125" i="5"/>
  <c r="BK167" i="3"/>
  <c r="K167" i="3"/>
  <c r="K102" i="3" s="1"/>
  <c r="BK125" i="7"/>
  <c r="K125" i="7" s="1"/>
  <c r="K98" i="7" s="1"/>
  <c r="BK125" i="4"/>
  <c r="K125" i="4" s="1"/>
  <c r="K98" i="4" s="1"/>
  <c r="BK182" i="5"/>
  <c r="K182" i="5" s="1"/>
  <c r="K101" i="5" s="1"/>
  <c r="BK151" i="6"/>
  <c r="K151" i="6"/>
  <c r="K100" i="6"/>
  <c r="BK209" i="5"/>
  <c r="K209" i="5"/>
  <c r="K102" i="5"/>
  <c r="BK166" i="7"/>
  <c r="K166" i="7"/>
  <c r="K101" i="7" s="1"/>
  <c r="BK163" i="4"/>
  <c r="K163" i="4"/>
  <c r="K100" i="4" s="1"/>
  <c r="BK166" i="6"/>
  <c r="K166" i="6"/>
  <c r="K101" i="6" s="1"/>
  <c r="BK163" i="5"/>
  <c r="K163" i="5" s="1"/>
  <c r="K100" i="5" s="1"/>
  <c r="F35" i="5"/>
  <c r="BB98" i="1" s="1"/>
  <c r="BD94" i="1"/>
  <c r="W31" i="1"/>
  <c r="K35" i="5"/>
  <c r="AX98" i="1" s="1"/>
  <c r="AV98" i="1" s="1"/>
  <c r="BF94" i="1"/>
  <c r="W33" i="1"/>
  <c r="F35" i="3"/>
  <c r="BB96" i="1"/>
  <c r="F35" i="6"/>
  <c r="BB99" i="1" s="1"/>
  <c r="F35" i="4"/>
  <c r="BB97" i="1"/>
  <c r="K35" i="6"/>
  <c r="AX99" i="1"/>
  <c r="AV99" i="1"/>
  <c r="K35" i="2"/>
  <c r="AX95" i="1"/>
  <c r="AV95" i="1"/>
  <c r="AV101" i="1"/>
  <c r="BE94" i="1"/>
  <c r="W32" i="1" s="1"/>
  <c r="F35" i="2"/>
  <c r="BB95" i="1" s="1"/>
  <c r="BC94" i="1"/>
  <c r="W30" i="1"/>
  <c r="K35" i="3"/>
  <c r="AX96" i="1" s="1"/>
  <c r="AV96" i="1" s="1"/>
  <c r="K35" i="7"/>
  <c r="AX100" i="1"/>
  <c r="AV100" i="1"/>
  <c r="K35" i="4"/>
  <c r="AX97" i="1"/>
  <c r="AV97" i="1"/>
  <c r="F35" i="7"/>
  <c r="BB100" i="1"/>
  <c r="BK124" i="5" l="1"/>
  <c r="K124" i="5"/>
  <c r="K97" i="5"/>
  <c r="J97" i="2"/>
  <c r="J97" i="7"/>
  <c r="BK124" i="6"/>
  <c r="K124" i="6" s="1"/>
  <c r="K97" i="6" s="1"/>
  <c r="J97" i="6"/>
  <c r="BK124" i="4"/>
  <c r="K124" i="4"/>
  <c r="K97" i="4"/>
  <c r="Q123" i="2"/>
  <c r="I96" i="2"/>
  <c r="K30" i="2" s="1"/>
  <c r="AS95" i="1" s="1"/>
  <c r="K125" i="5"/>
  <c r="K98" i="5"/>
  <c r="J97" i="4"/>
  <c r="BK124" i="7"/>
  <c r="BK123" i="7" s="1"/>
  <c r="K123" i="7" s="1"/>
  <c r="K96" i="7" s="1"/>
  <c r="I97" i="4"/>
  <c r="BK124" i="3"/>
  <c r="K124" i="3"/>
  <c r="K97" i="3"/>
  <c r="J97" i="8"/>
  <c r="Q123" i="6"/>
  <c r="I96" i="6"/>
  <c r="K30" i="6" s="1"/>
  <c r="AS99" i="1" s="1"/>
  <c r="I97" i="5"/>
  <c r="BK123" i="2"/>
  <c r="K123" i="2"/>
  <c r="K96" i="2"/>
  <c r="I97" i="3"/>
  <c r="R123" i="3"/>
  <c r="J96" i="3"/>
  <c r="K31" i="3"/>
  <c r="AT96" i="1" s="1"/>
  <c r="R123" i="5"/>
  <c r="J96" i="5"/>
  <c r="K31" i="5"/>
  <c r="AT98" i="1" s="1"/>
  <c r="I97" i="7"/>
  <c r="BK119" i="8"/>
  <c r="K119" i="8"/>
  <c r="K96" i="8" s="1"/>
  <c r="BB94" i="1"/>
  <c r="W29" i="1"/>
  <c r="AW94" i="1"/>
  <c r="AZ94" i="1"/>
  <c r="AY94" i="1"/>
  <c r="AK30" i="1" s="1"/>
  <c r="BA94" i="1"/>
  <c r="BK123" i="4" l="1"/>
  <c r="K123" i="4"/>
  <c r="K96" i="4"/>
  <c r="BK123" i="5"/>
  <c r="K123" i="5" s="1"/>
  <c r="K32" i="5" s="1"/>
  <c r="AG98" i="1" s="1"/>
  <c r="BK123" i="3"/>
  <c r="K123" i="3"/>
  <c r="K96" i="3"/>
  <c r="K124" i="7"/>
  <c r="K97" i="7"/>
  <c r="BK123" i="6"/>
  <c r="K123" i="6"/>
  <c r="K96" i="6" s="1"/>
  <c r="AS94" i="1"/>
  <c r="K32" i="8"/>
  <c r="AG101" i="1" s="1"/>
  <c r="K32" i="2"/>
  <c r="AG95" i="1"/>
  <c r="AN95" i="1"/>
  <c r="AX94" i="1"/>
  <c r="AK29" i="1"/>
  <c r="AT94" i="1"/>
  <c r="K32" i="7"/>
  <c r="AG100" i="1"/>
  <c r="AN100" i="1"/>
  <c r="K41" i="2" l="1"/>
  <c r="K41" i="7"/>
  <c r="K96" i="5"/>
  <c r="K41" i="5"/>
  <c r="K41" i="8"/>
  <c r="AN98" i="1"/>
  <c r="AN101" i="1"/>
  <c r="K32" i="3"/>
  <c r="AG96" i="1"/>
  <c r="AN96" i="1" s="1"/>
  <c r="AV94" i="1"/>
  <c r="K32" i="6"/>
  <c r="AG99" i="1" s="1"/>
  <c r="AN99" i="1" s="1"/>
  <c r="K32" i="4"/>
  <c r="AG97" i="1" s="1"/>
  <c r="AN97" i="1" s="1"/>
  <c r="K41" i="6" l="1"/>
  <c r="K41" i="3"/>
  <c r="K41" i="4"/>
  <c r="AG94" i="1"/>
  <c r="AK26" i="1" s="1"/>
  <c r="AK35" i="1" l="1"/>
  <c r="AN94" i="1"/>
</calcChain>
</file>

<file path=xl/sharedStrings.xml><?xml version="1.0" encoding="utf-8"?>
<sst xmlns="http://schemas.openxmlformats.org/spreadsheetml/2006/main" count="5059" uniqueCount="558">
  <si>
    <t>Export Komplet</t>
  </si>
  <si>
    <t/>
  </si>
  <si>
    <t>2.0</t>
  </si>
  <si>
    <t>ZAMOK</t>
  </si>
  <si>
    <t>False</t>
  </si>
  <si>
    <t>True</t>
  </si>
  <si>
    <t>{abab7d38-52b2-42be-b628-9fd9eafabf93}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</si>
  <si>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</si>
  <si>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</si>
  <si>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</si>
  <si>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</si>
  <si>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</si>
  <si>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</si>
  <si>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</si>
  <si>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</si>
  <si>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440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</si>
  <si>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</si>
  <si>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</si>
  <si>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KONTEJNEROVÁ STÁNÍ NA DUKLE</t>
  </si>
  <si>
    <t>KSO:</t>
  </si>
  <si>
    <t>CC-CZ:</t>
  </si>
  <si>
    <t>Místo:</t>
  </si>
  <si>
    <t>ÚSTÍ NAD ORLICÍ</t>
  </si>
  <si>
    <t>Datum:</t>
  </si>
  <si>
    <t>6. 2. 2024</t>
  </si>
  <si>
    <t>Zadavatel:</t>
  </si>
  <si>
    <t>IČ:</t>
  </si>
  <si>
    <t>Město Ústí nad Olricí</t>
  </si>
  <si>
    <t>DIČ:</t>
  </si>
  <si>
    <t>Uchazeč:</t>
  </si>
  <si>
    <t>Vyplň údaj</t>
  </si>
  <si>
    <t>Projektant:</t>
  </si>
  <si>
    <t>JDS projekt, s.r.o.</t>
  </si>
  <si>
    <t>Zpracovatel:</t>
  </si>
  <si>
    <t>Suchánek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</si>
  <si>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</si>
  <si>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</si>
  <si>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</si>
  <si>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</si>
  <si>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</si>
  <si>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</si>
  <si>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</si>
  <si>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</si>
  <si>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</si>
  <si>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</si>
  <si>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</si>
  <si>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</si>
  <si>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</si>
  <si>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</si>
  <si>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</si>
  <si>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</si>
  <si>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</si>
  <si>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</si>
  <si>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</si>
  <si>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</si>
  <si>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</si>
  <si>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</si>
  <si>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</si>
  <si>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</si>
  <si>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</si>
  <si>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</si>
  <si>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</si>
  <si>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</si>
  <si>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</si>
  <si>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</si>
  <si>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</si>
  <si>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</si>
  <si>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</si>
  <si>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</si>
  <si>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</si>
  <si>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</si>
  <si>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</si>
  <si>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</si>
  <si>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</si>
  <si>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</si>
  <si>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</si>
  <si>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</si>
  <si>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</si>
  <si>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</si>
  <si>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</si>
  <si>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</si>
  <si>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</si>
  <si>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</si>
  <si>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440-01</t>
  </si>
  <si>
    <t>SO 01 Stání č.1</t>
  </si>
  <si>
    <t>STA</t>
  </si>
  <si>
    <t>1</t>
  </si>
  <si>
    <t>{432cb773-d494-4c22-9249-516632ad3977}</t>
  </si>
  <si>
    <t>2</t>
  </si>
  <si>
    <t>440-02</t>
  </si>
  <si>
    <t>SO 02 Stání č.2</t>
  </si>
  <si>
    <t>{37cf8e84-c7ff-4c9a-a220-3a6370dc1c2b}</t>
  </si>
  <si>
    <t>440-03</t>
  </si>
  <si>
    <t>SO 03 Stání č.3</t>
  </si>
  <si>
    <t>{18187f13-974f-4837-bfb8-36b5079c8e7c}</t>
  </si>
  <si>
    <t>440-04</t>
  </si>
  <si>
    <t>SO 04 Stání č.4</t>
  </si>
  <si>
    <t>{85a5b40a-749d-495c-81c0-f535c4d59848}</t>
  </si>
  <si>
    <t>440-05</t>
  </si>
  <si>
    <t>SO 05 Stání č.5</t>
  </si>
  <si>
    <t>{0812750b-e04c-45a4-9bce-f95ffab66aa0}</t>
  </si>
  <si>
    <t>440-06</t>
  </si>
  <si>
    <t>SO 06 Stání č.6</t>
  </si>
  <si>
    <t>{9f47ff59-4375-467d-a551-e86c005b924a}</t>
  </si>
  <si>
    <t>440-00</t>
  </si>
  <si>
    <t>Všeobecné rozpočtové náklady</t>
  </si>
  <si>
    <t>{e0c152ad-898a-4ee9-baa0-dc23531823d2}</t>
  </si>
  <si>
    <t>KRYCÍ LIST SOUPISU PRACÍ</t>
  </si>
  <si>
    <t>Objekt:</t>
  </si>
  <si>
    <t>440-01 - SO 01 Stání č.1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</si>
  <si>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</si>
  <si>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</si>
  <si>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</si>
  <si>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</si>
  <si>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</si>
  <si>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</si>
  <si>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</si>
  <si>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</si>
  <si>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</si>
  <si>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</si>
  <si>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</si>
  <si>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</si>
  <si>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</si>
  <si>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</si>
  <si>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</si>
  <si>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</si>
  <si>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</si>
  <si>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</si>
  <si>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</si>
  <si>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</si>
  <si>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</si>
  <si>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</si>
  <si>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</si>
  <si>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</si>
  <si>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</si>
  <si>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</si>
  <si>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</si>
  <si>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</si>
  <si>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</si>
  <si>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</si>
  <si>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</si>
  <si>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</si>
  <si>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</si>
  <si>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</si>
  <si>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</si>
  <si>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</si>
  <si>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</si>
  <si>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</si>
  <si>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</si>
  <si>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</si>
  <si>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</si>
  <si>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01</t>
  </si>
  <si>
    <t>4</t>
  </si>
  <si>
    <t>-1325464815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</si>
  <si>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</si>
  <si>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</si>
  <si>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113107113</t>
  </si>
  <si>
    <t>Odstranění podkladu z kameniva těženého tl přes 200 do 300 mm ručně</t>
  </si>
  <si>
    <t>2089529184</t>
  </si>
  <si>
    <t>Odstranění podkladů nebo krytů ručně s přemístěním hmot na skládku na vzdálenost do 3 m nebo s naložením na dopravní prostředek z kameniva těženého, o tl. vrstvy přes 200 do 300 mm</t>
  </si>
  <si>
    <t>3</t>
  </si>
  <si>
    <t>113202111</t>
  </si>
  <si>
    <t>Vytrhání obrub krajníků obrubníků stojatých</t>
  </si>
  <si>
    <t>m</t>
  </si>
  <si>
    <t>-1202016347</t>
  </si>
  <si>
    <t>Vytrhání obrub s vybouráním lože, s přemístěním hmot na skládku na vzdálenost do 3 m nebo s naložením na dopravní prostředek z krajníků nebo obrubníků stojatých</t>
  </si>
  <si>
    <t>119001421</t>
  </si>
  <si>
    <t>Dočasné zajištění kabelů a kabelových tratí ze 3 volně ložených kabelů</t>
  </si>
  <si>
    <t>2014807329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</si>
  <si>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</si>
  <si>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5</t>
  </si>
  <si>
    <t>121151103</t>
  </si>
  <si>
    <t>Sejmutí ornice plochy do 100 m2 tl vrstvy do 200 mm strojně</t>
  </si>
  <si>
    <t>612594695</t>
  </si>
  <si>
    <t>Sejmutí ornice strojně při souvislé ploše do 100 m2, tl. vrstvy do 200 mm</t>
  </si>
  <si>
    <t>6</t>
  </si>
  <si>
    <t>122251101</t>
  </si>
  <si>
    <t>Odkopávky a prokopávky nezapažené v hornině třídy těžitelnosti I skupiny 3 objem do 20 m3 strojně</t>
  </si>
  <si>
    <t>m3</t>
  </si>
  <si>
    <t>-190746310</t>
  </si>
  <si>
    <t>Odkopávky a prokopávky nezapažené strojně v hornině třídy těžitelnosti I skupiny 3 do 20 m3</t>
  </si>
  <si>
    <t>7</t>
  </si>
  <si>
    <t>132251101</t>
  </si>
  <si>
    <t>Hloubení rýh nezapažených š do 800 mm v hornině třídy těžitelnosti I skupiny 3 objem do 20 m3 strojně</t>
  </si>
  <si>
    <t>465413276</t>
  </si>
  <si>
    <t>Hloubení nezapažených rýh šířky do 800 mm strojně s urovnáním dna do předepsaného profilu a spádu v hornině třídy těžitelnosti I skupiny 3 do 20 m3</t>
  </si>
  <si>
    <t>8</t>
  </si>
  <si>
    <t>162751117</t>
  </si>
  <si>
    <t>Vodorovné přemístění přes 9 000 do 10000 m výkopku/sypaniny z horniny třídy těžitelnosti I skupiny 1 až 3</t>
  </si>
  <si>
    <t>-383872308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</si>
  <si>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</si>
  <si>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</t>
  </si>
  <si>
    <t>171201231</t>
  </si>
  <si>
    <t>Poplatek za uložení zeminy a kamení na recyklační skládce (skládkovné) kód odpadu 17 05 04</t>
  </si>
  <si>
    <t>t</t>
  </si>
  <si>
    <t>1439577332</t>
  </si>
  <si>
    <t>Poplatek za uložení stavebního odpadu na recyklační skládce (skládkovné) zeminy a kamení zatříděného do Katalogu odpadů pod kódem 17 05 04</t>
  </si>
  <si>
    <t>10</t>
  </si>
  <si>
    <t>171251201</t>
  </si>
  <si>
    <t>Uložení sypaniny na skládky nebo meziskládky</t>
  </si>
  <si>
    <t>-214366525</t>
  </si>
  <si>
    <t>Uložení sypaniny na skládky nebo meziskládky bez hutnění s upravením uložené sypaniny do předepsaného tvaru</t>
  </si>
  <si>
    <t>11</t>
  </si>
  <si>
    <t>180405112</t>
  </si>
  <si>
    <t>Založení trávníku ve vegetačních prefabrikátech výsevem semene ve svahu přes 1:5 do 1:2</t>
  </si>
  <si>
    <t>1110646027</t>
  </si>
  <si>
    <t>Založení trávníků ve vegetačních dlaždicích nebo prefabrikátech výsevem semene na svahu přes 1:5 do 1:2</t>
  </si>
  <si>
    <t>M</t>
  </si>
  <si>
    <t>00572474</t>
  </si>
  <si>
    <t>osivo směs travní krajinná-svahová</t>
  </si>
  <si>
    <t>kg</t>
  </si>
  <si>
    <t>-1839184473</t>
  </si>
  <si>
    <t>13</t>
  </si>
  <si>
    <t>181311104</t>
  </si>
  <si>
    <t>Rozprostření ornice tl vrstvy přes 200 do 250 mm v rovině nebo ve svahu do 1:5 ručně</t>
  </si>
  <si>
    <t>9984972</t>
  </si>
  <si>
    <t>Rozprostření a urovnání ornice v rovině nebo ve svahu sklonu do 1:5 ručně při souvislé ploše, tl. vrstvy přes 200 do 250 mm</t>
  </si>
  <si>
    <t>14</t>
  </si>
  <si>
    <t>181912112</t>
  </si>
  <si>
    <t>Úprava pláně v hornině třídy těžitelnosti I skupiny 3 se zhutněním ručně</t>
  </si>
  <si>
    <t>1699766172</t>
  </si>
  <si>
    <t>Úprava pláně vyrovnáním výškových rozdílů ručně v hornině třídy těžitelnosti I skupiny 3 se zhutněním</t>
  </si>
  <si>
    <t>15</t>
  </si>
  <si>
    <t>182112121</t>
  </si>
  <si>
    <t>Svahování v zářezech v hornině třídy těžitelnosti I skupiny 3 ručně</t>
  </si>
  <si>
    <t>1950187397</t>
  </si>
  <si>
    <t>Svahování trvalých svahů do projektovaných profilů ručně s potřebným přemístěním výkopku při svahování v zářezech v hornině třídy těžitelnosti I skupiny 3</t>
  </si>
  <si>
    <t>Svislé a kompletní konstrukce</t>
  </si>
  <si>
    <t>16</t>
  </si>
  <si>
    <t>339921132</t>
  </si>
  <si>
    <t>Osazování betonových palisád do betonového základu v řadě výšky prvku přes 0,5 do 1 m</t>
  </si>
  <si>
    <t>-1553668910</t>
  </si>
  <si>
    <t>Osazování palisád betonových v řadě se zabetonováním výšky palisády přes 500 do 1000 mm</t>
  </si>
  <si>
    <t>17</t>
  </si>
  <si>
    <t>59228408</t>
  </si>
  <si>
    <t>palisáda betonová tyčová hranatá přírodní 110x110x600mm</t>
  </si>
  <si>
    <t>kus</t>
  </si>
  <si>
    <t>-1188173021</t>
  </si>
  <si>
    <t>18</t>
  </si>
  <si>
    <t>348941111M</t>
  </si>
  <si>
    <t>Osazování rámového oplocení na MC v rámu do 1500 mm</t>
  </si>
  <si>
    <t>-1179544590</t>
  </si>
  <si>
    <t>Osazování rámového oplocení na cementovou maltu min. MC-10, bez spárování, do zděných nebo betonových sloupků, výška rámu do 1500 mm</t>
  </si>
  <si>
    <t>Komunikace pozemní</t>
  </si>
  <si>
    <t>19</t>
  </si>
  <si>
    <t>564831011</t>
  </si>
  <si>
    <t>Podklad ze štěrkodrtě ŠD plochy do 100 m2 tl 100 mm</t>
  </si>
  <si>
    <t>-1040604966</t>
  </si>
  <si>
    <t>Podklad ze štěrkodrti ŠD s rozprostřením a zhutněním plochy jednotlivě do 100 m2, po zhutnění tl. 100 mm</t>
  </si>
  <si>
    <t>20</t>
  </si>
  <si>
    <t>564861011</t>
  </si>
  <si>
    <t>Podklad ze štěrkodrtě ŠD plochy do 100 m2 tl 200 mm</t>
  </si>
  <si>
    <t>-1836864870</t>
  </si>
  <si>
    <t>Podklad ze štěrkodrti ŠD s rozprostřením a zhutněním plochy jednotlivě do 100 m2, po zhutnění tl. 200 mm</t>
  </si>
  <si>
    <t>567122111</t>
  </si>
  <si>
    <t>Podklad ze směsi stmelené cementem SC C 8/10 (KSC I) tl 120 mm</t>
  </si>
  <si>
    <t>-1246288059</t>
  </si>
  <si>
    <t>Podklad ze směsi stmelené cementem SC bez dilatačních spár, s rozprostřením a zhutněním SC C 8/10 (KSC I), po zhutnění tl. 120 mm</t>
  </si>
  <si>
    <t>22</t>
  </si>
  <si>
    <t>596211110</t>
  </si>
  <si>
    <t>Kladení zámkové dlažby komunikací pro pěší ručně tl 60 mm skupiny A pl do 50 m2</t>
  </si>
  <si>
    <t>-1659554974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</si>
  <si>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</si>
  <si>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23</t>
  </si>
  <si>
    <t>59245018</t>
  </si>
  <si>
    <t>dlažba tvar obdélník betonová 200x100x60mm přírodní</t>
  </si>
  <si>
    <t>1057864953</t>
  </si>
  <si>
    <t>24</t>
  </si>
  <si>
    <t>59245006</t>
  </si>
  <si>
    <t>dlažba tvar obdélník betonová pro nevidomé 200x100x60mm barevná</t>
  </si>
  <si>
    <t>-1927805067</t>
  </si>
  <si>
    <t>25</t>
  </si>
  <si>
    <t>596211114</t>
  </si>
  <si>
    <t>Příplatek za kombinaci dvou barev u kladení betonových dlažeb komunikací pro pěší ručně tl 60 mm skupiny A</t>
  </si>
  <si>
    <t>-1378998117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</si>
  <si>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</si>
  <si>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Ostatní konstrukce a práce, bourání</t>
  </si>
  <si>
    <t>26</t>
  </si>
  <si>
    <t>916131213</t>
  </si>
  <si>
    <t>Osazení silničního obrubníku betonového stojatého s boční opěrou do lože z betonu prostého</t>
  </si>
  <si>
    <t>-199742120</t>
  </si>
  <si>
    <t>Osazení silničního obrubníku betonového se zřízením lože, s vyplněním a zatřením spár cementovou maltou stojatého s boční opěrou z betonu prostého, do lože z betonu prostého</t>
  </si>
  <si>
    <t>27</t>
  </si>
  <si>
    <t>59217029</t>
  </si>
  <si>
    <t>obrubník betonový silniční nájezdový 1000x150x150mm</t>
  </si>
  <si>
    <t>-999322206</t>
  </si>
  <si>
    <t>28</t>
  </si>
  <si>
    <t>59217030</t>
  </si>
  <si>
    <t>obrubník betonový silniční přechodový 1000x150x150-250mm</t>
  </si>
  <si>
    <t>-773402742</t>
  </si>
  <si>
    <t>29</t>
  </si>
  <si>
    <t>916331112</t>
  </si>
  <si>
    <t>Osazení zahradního obrubníku betonového do lože z betonu s boční opěrou</t>
  </si>
  <si>
    <t>-1597326847</t>
  </si>
  <si>
    <t>Osazení zahradního obrubníku betonového s ložem tl. od 50 do 100 mm z betonu prostého tř. C 12/15 s boční opěrou z betonu prostého tř. C 12/15</t>
  </si>
  <si>
    <t>30</t>
  </si>
  <si>
    <t>59217003</t>
  </si>
  <si>
    <t>obrubník betonový zahradní 500x50x250mm</t>
  </si>
  <si>
    <t>-385029846</t>
  </si>
  <si>
    <t>31</t>
  </si>
  <si>
    <t>979071121</t>
  </si>
  <si>
    <t>Očištění dlažebních kostek drobných s původním spárováním kamenivem těženým</t>
  </si>
  <si>
    <t>222699575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</si>
  <si>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</si>
  <si>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997</t>
  </si>
  <si>
    <t>Přesun sutě</t>
  </si>
  <si>
    <t>32</t>
  </si>
  <si>
    <t>997221551</t>
  </si>
  <si>
    <t>Vodorovná doprava suti ze sypkých materiálů do 1 km</t>
  </si>
  <si>
    <t>-1458708713</t>
  </si>
  <si>
    <t>Vodorovná doprava suti bez naložení, ale se složením a s hrubým urovnáním ze sypkých materiálů, na vzdálenost do 1 km</t>
  </si>
  <si>
    <t>33</t>
  </si>
  <si>
    <t>997221559</t>
  </si>
  <si>
    <t>Příplatek ZKD 1 km u vodorovné dopravy suti ze sypkých materiálů</t>
  </si>
  <si>
    <t>-1871757197</t>
  </si>
  <si>
    <t>Vodorovná doprava suti bez naložení, ale se složením a s hrubým urovnáním Příplatek k ceně za každý další i započatý 1 km přes 1 km</t>
  </si>
  <si>
    <t>34</t>
  </si>
  <si>
    <t>997221873</t>
  </si>
  <si>
    <t>1258391608</t>
  </si>
  <si>
    <t>998</t>
  </si>
  <si>
    <t>Přesun hmot</t>
  </si>
  <si>
    <t>35</t>
  </si>
  <si>
    <t>998223011</t>
  </si>
  <si>
    <t>Přesun hmot pro pozemní komunikace s krytem dlážděným</t>
  </si>
  <si>
    <t>-49608631</t>
  </si>
  <si>
    <t>Přesun hmot pro pozemní komunikace s krytem dlážděným dopravní vzdálenost do 200 m jakékoliv délky objektu</t>
  </si>
  <si>
    <t>440-02 - SO 02 Stání č.2</t>
  </si>
  <si>
    <t>-1375756300</t>
  </si>
  <si>
    <t>-1332254647</t>
  </si>
  <si>
    <t>-401570022</t>
  </si>
  <si>
    <t>1348521124</t>
  </si>
  <si>
    <t>1867682353</t>
  </si>
  <si>
    <t>-1011570781</t>
  </si>
  <si>
    <t>-999309556</t>
  </si>
  <si>
    <t>485532320</t>
  </si>
  <si>
    <t>-1722558404</t>
  </si>
  <si>
    <t>778865374</t>
  </si>
  <si>
    <t>535302443</t>
  </si>
  <si>
    <t>-1295178081</t>
  </si>
  <si>
    <t>-2003640626</t>
  </si>
  <si>
    <t>-878782871</t>
  </si>
  <si>
    <t>-647272483</t>
  </si>
  <si>
    <t>136261022</t>
  </si>
  <si>
    <t>-1951485055</t>
  </si>
  <si>
    <t>-1274405163</t>
  </si>
  <si>
    <t>-1129859783</t>
  </si>
  <si>
    <t>-1352949917</t>
  </si>
  <si>
    <t>297333698</t>
  </si>
  <si>
    <t>-2004216513</t>
  </si>
  <si>
    <t>1461828280</t>
  </si>
  <si>
    <t>440-03 - SO 03 Stání č.3</t>
  </si>
  <si>
    <t>-1668208348</t>
  </si>
  <si>
    <t>-1795531701</t>
  </si>
  <si>
    <t>1083904863</t>
  </si>
  <si>
    <t>902322062</t>
  </si>
  <si>
    <t>-415046406</t>
  </si>
  <si>
    <t>-309804147</t>
  </si>
  <si>
    <t>-643728306</t>
  </si>
  <si>
    <t>-351484109</t>
  </si>
  <si>
    <t>-1975308546</t>
  </si>
  <si>
    <t>-1729182966</t>
  </si>
  <si>
    <t>975969179</t>
  </si>
  <si>
    <t>36</t>
  </si>
  <si>
    <t>181411132</t>
  </si>
  <si>
    <t>Založení parkového trávníku výsevem pl do 1000 m2 ve svahu přes 1:5 do 1:2</t>
  </si>
  <si>
    <t>1964663607</t>
  </si>
  <si>
    <t>Založení trávníku na půdě předem připravené plochy do 1000 m2 výsevem včetně utažení parkového na svahu přes 1:5 do 1:2</t>
  </si>
  <si>
    <t>-899513211</t>
  </si>
  <si>
    <t>1683374292</t>
  </si>
  <si>
    <t>-1954456986</t>
  </si>
  <si>
    <t>-1942195834</t>
  </si>
  <si>
    <t>765129541</t>
  </si>
  <si>
    <t>605637756</t>
  </si>
  <si>
    <t>1083504146</t>
  </si>
  <si>
    <t>-1459122181</t>
  </si>
  <si>
    <t>1479707264</t>
  </si>
  <si>
    <t>-1731691673</t>
  </si>
  <si>
    <t>-1212827778</t>
  </si>
  <si>
    <t>1269930641</t>
  </si>
  <si>
    <t>-1131380640</t>
  </si>
  <si>
    <t>-2082712189</t>
  </si>
  <si>
    <t>-637255474</t>
  </si>
  <si>
    <t>-394180171</t>
  </si>
  <si>
    <t>2048531496</t>
  </si>
  <si>
    <t>-1534968920</t>
  </si>
  <si>
    <t>405086258</t>
  </si>
  <si>
    <t>435700289</t>
  </si>
  <si>
    <t>-108269181</t>
  </si>
  <si>
    <t>440-04 - SO 04 Stání č.4</t>
  </si>
  <si>
    <t>44</t>
  </si>
  <si>
    <t>113106121</t>
  </si>
  <si>
    <t>Rozebrání dlažeb z betonových nebo kamenných dlaždic komunikací pro pěší ručně</t>
  </si>
  <si>
    <t>1427369604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</si>
  <si>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</si>
  <si>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-69156942</t>
  </si>
  <si>
    <t>113107312</t>
  </si>
  <si>
    <t>Odstranění podkladu z kameniva těženého tl přes 100 do 200 mm strojně pl do 50 m2</t>
  </si>
  <si>
    <t>-1944304645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</si>
  <si>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</si>
  <si>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113107322</t>
  </si>
  <si>
    <t>Odstranění podkladu z kameniva drceného tl přes 100 do 200 mm strojně pl do 50 m2</t>
  </si>
  <si>
    <t>1837673922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</si>
  <si>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</si>
  <si>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113107342</t>
  </si>
  <si>
    <t>Odstranění podkladu živičného tl přes 50 do 100 mm strojně pl do 50 m2</t>
  </si>
  <si>
    <t>-171122263</t>
  </si>
  <si>
    <t>Odstranění podkladů nebo krytů strojně plochy jednotlivě do 50 m2 s přemístěním hmot na skládku na vzdálenost do 3 m nebo s naložením na dopravní prostředek živičných, o tl. vrstvy přes 50 do 100 mm</t>
  </si>
  <si>
    <t>-345427198</t>
  </si>
  <si>
    <t>-1235011047</t>
  </si>
  <si>
    <t>424423220</t>
  </si>
  <si>
    <t>2053733711</t>
  </si>
  <si>
    <t>680604140</t>
  </si>
  <si>
    <t>-658632150</t>
  </si>
  <si>
    <t>-820755406</t>
  </si>
  <si>
    <t>-1477579333</t>
  </si>
  <si>
    <t>2128557153</t>
  </si>
  <si>
    <t>-457992955</t>
  </si>
  <si>
    <t>1462956938</t>
  </si>
  <si>
    <t>1094094405</t>
  </si>
  <si>
    <t>1539243090</t>
  </si>
  <si>
    <t>2004702344</t>
  </si>
  <si>
    <t>-449541995</t>
  </si>
  <si>
    <t>566901161</t>
  </si>
  <si>
    <t>Vyspravení podkladu po překopech inženýrských sítí plochy do 15 m2 obalovaným kamenivem ACP (OK) tl. 100 mm</t>
  </si>
  <si>
    <t>-430860725</t>
  </si>
  <si>
    <t>Vyspravení podkladu po překopech inženýrských sítí plochy do 15 m2 s rozprostřením a zhutněním obalovaným kamenivem ACP (OK) tl. 100 mm</t>
  </si>
  <si>
    <t>51239478</t>
  </si>
  <si>
    <t>572340112</t>
  </si>
  <si>
    <t>Vyspravení krytu komunikací po překopech pl do 15 m2 asfaltovým betonem ACO (AB) tl přes 50 do 70 mm</t>
  </si>
  <si>
    <t>-2114717765</t>
  </si>
  <si>
    <t>Vyspravení krytu komunikací po překopech inženýrských sítí plochy do 15 m2 asfaltovým betonem ACO (AB), po zhutnění tl. přes 50 do 70 mm</t>
  </si>
  <si>
    <t>1286832579</t>
  </si>
  <si>
    <t>-96807730</t>
  </si>
  <si>
    <t>1952526184</t>
  </si>
  <si>
    <t>-1027827645</t>
  </si>
  <si>
    <t>-1944976870</t>
  </si>
  <si>
    <t>1293880108</t>
  </si>
  <si>
    <t>59217031</t>
  </si>
  <si>
    <t>obrubník betonový silniční 1000x150x250mm</t>
  </si>
  <si>
    <t>1210672291</t>
  </si>
  <si>
    <t>-947294029</t>
  </si>
  <si>
    <t>916231213</t>
  </si>
  <si>
    <t>Osazení chodníkového obrubníku betonového stojatého s boční opěrou do lože z betonu prostého</t>
  </si>
  <si>
    <t>1937525496</t>
  </si>
  <si>
    <t>Osazení chodníkového obrubníku betonového se zřízením lože, s vyplněním a zatřením spár cementovou maltou stojatého s boční opěrou z betonu prostého, do lože z betonu prostého</t>
  </si>
  <si>
    <t>59217017</t>
  </si>
  <si>
    <t>obrubník betonový chodníkový 1000x100x250mm</t>
  </si>
  <si>
    <t>-542510604</t>
  </si>
  <si>
    <t>1564982941</t>
  </si>
  <si>
    <t>59217001</t>
  </si>
  <si>
    <t>obrubník betonový zahradní 1000x50x250mm</t>
  </si>
  <si>
    <t>342632190</t>
  </si>
  <si>
    <t>919112212</t>
  </si>
  <si>
    <t>Řezání spár pro vytvoření komůrky š 10 mm hl 20 mm pro těsnící zálivku v živičném krytu</t>
  </si>
  <si>
    <t>1322117452</t>
  </si>
  <si>
    <t>Řezání dilatačních spár v živičném krytu vytvoření komůrky pro těsnící zálivku šířky 10 mm, hloubky 20 mm</t>
  </si>
  <si>
    <t>919121111</t>
  </si>
  <si>
    <t>Těsnění spár zálivkou za studena pro komůrky š 10 mm hl 20 mm s těsnicím profilem</t>
  </si>
  <si>
    <t>-133893354</t>
  </si>
  <si>
    <t>Utěsnění dilatačních spár zálivkou za studena v cementobetonovém nebo živičném krytu včetně adhezního nátěru s těsnicím profilem pod zálivkou, pro komůrky šířky 10 mm, hloubky 20 mm</t>
  </si>
  <si>
    <t>37</t>
  </si>
  <si>
    <t>919735113</t>
  </si>
  <si>
    <t>Řezání stávajícího živičného krytu hl přes 100 do 150 mm</t>
  </si>
  <si>
    <t>2066696760</t>
  </si>
  <si>
    <t>Řezání stávajícího živičného krytu nebo podkladu hloubky přes 100 do 150 mm</t>
  </si>
  <si>
    <t>38</t>
  </si>
  <si>
    <t>-1314403196</t>
  </si>
  <si>
    <t>39</t>
  </si>
  <si>
    <t>979x001</t>
  </si>
  <si>
    <t>Demontáž plechového zastřešení, konstrukce trubková vč. základových patek, půdorasné plochy do 20m2</t>
  </si>
  <si>
    <t>1856915982</t>
  </si>
  <si>
    <t>40</t>
  </si>
  <si>
    <t>-1669061381</t>
  </si>
  <si>
    <t>41</t>
  </si>
  <si>
    <t>2039155403</t>
  </si>
  <si>
    <t>42</t>
  </si>
  <si>
    <t>-123379781</t>
  </si>
  <si>
    <t>43</t>
  </si>
  <si>
    <t>-1527651102</t>
  </si>
  <si>
    <t>440-05 - SO 05 Stání č.5</t>
  </si>
  <si>
    <t>-1358077732</t>
  </si>
  <si>
    <t>-659865024</t>
  </si>
  <si>
    <t>1688225370</t>
  </si>
  <si>
    <t>670586502</t>
  </si>
  <si>
    <t>-512335923</t>
  </si>
  <si>
    <t>1585841914</t>
  </si>
  <si>
    <t>-777281718</t>
  </si>
  <si>
    <t>-266900336</t>
  </si>
  <si>
    <t>991263849</t>
  </si>
  <si>
    <t>-492389287</t>
  </si>
  <si>
    <t>184803112</t>
  </si>
  <si>
    <t>Řez a tvarování živých plotů přímých v přes 0,8 do 1,5 m a š do 1,0 m s odvozem odpadu do 20 km</t>
  </si>
  <si>
    <t>-913009530</t>
  </si>
  <si>
    <t>Řez a tvarování živých plotů a stěn přímých, výšky přes 0,8 do 1,5 m, šířky do 1,0 m</t>
  </si>
  <si>
    <t>-966743031</t>
  </si>
  <si>
    <t>328606218</t>
  </si>
  <si>
    <t>-2109899384</t>
  </si>
  <si>
    <t>1788827470</t>
  </si>
  <si>
    <t>-2066766681</t>
  </si>
  <si>
    <t>734013933</t>
  </si>
  <si>
    <t>-1136979721</t>
  </si>
  <si>
    <t>881121074</t>
  </si>
  <si>
    <t>1846959960</t>
  </si>
  <si>
    <t>-114596170</t>
  </si>
  <si>
    <t>-1990717161</t>
  </si>
  <si>
    <t>1126131754</t>
  </si>
  <si>
    <t>-568197143</t>
  </si>
  <si>
    <t>421744439</t>
  </si>
  <si>
    <t>-1237074709</t>
  </si>
  <si>
    <t>859761770</t>
  </si>
  <si>
    <t>-1973712785</t>
  </si>
  <si>
    <t>586594193</t>
  </si>
  <si>
    <t>440-06 - SO 06 Stání č.6</t>
  </si>
  <si>
    <t>-1853298456</t>
  </si>
  <si>
    <t>1060276036</t>
  </si>
  <si>
    <t>-1208723882</t>
  </si>
  <si>
    <t>-1670996428</t>
  </si>
  <si>
    <t>-403315522</t>
  </si>
  <si>
    <t>1300044645</t>
  </si>
  <si>
    <t>1530620675</t>
  </si>
  <si>
    <t>1004417300</t>
  </si>
  <si>
    <t>-643065593</t>
  </si>
  <si>
    <t>439217934</t>
  </si>
  <si>
    <t>-1654791570</t>
  </si>
  <si>
    <t>-771551153</t>
  </si>
  <si>
    <t>1093339390</t>
  </si>
  <si>
    <t>-1173362326</t>
  </si>
  <si>
    <t>-1735667543</t>
  </si>
  <si>
    <t>-728359765</t>
  </si>
  <si>
    <t>65975308</t>
  </si>
  <si>
    <t>1641750462</t>
  </si>
  <si>
    <t>53755960</t>
  </si>
  <si>
    <t>-1585278245</t>
  </si>
  <si>
    <t>-1628718328</t>
  </si>
  <si>
    <t>278432849</t>
  </si>
  <si>
    <t>1631273899</t>
  </si>
  <si>
    <t>1851371818</t>
  </si>
  <si>
    <t>1340938585</t>
  </si>
  <si>
    <t>56133251</t>
  </si>
  <si>
    <t>917529563</t>
  </si>
  <si>
    <t>-1081780869</t>
  </si>
  <si>
    <t>364352748</t>
  </si>
  <si>
    <t>440-00 - Všeobecné rozpočtové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</si>
  <si>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</si>
  <si>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</si>
  <si>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</si>
  <si>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</si>
  <si>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</si>
  <si>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</si>
  <si>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</si>
  <si>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</si>
  <si>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soubor</t>
  </si>
  <si>
    <t>1024</t>
  </si>
  <si>
    <t>884888438</t>
  </si>
  <si>
    <t>VRN4</t>
  </si>
  <si>
    <t>Inženýrská činnost</t>
  </si>
  <si>
    <t>040001000</t>
  </si>
  <si>
    <t>-301334375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</si>
</sst>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4" fontId="29" fillId="0" borderId="12" xfId="0" applyNumberFormat="1" applyFont="1" applyBorder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>
      <alignment vertical="center"/>
    </xf>
    <xf numFmtId="4" fontId="33" fillId="0" borderId="22" xfId="0" applyNumberFormat="1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topLeftCell="A13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ht="11.25" x14ac:dyDescent="0.2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ht="36.950000000000003" customHeight="1" x14ac:dyDescent="0.2"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S2" s="13" t="s">
        <v>7</v>
      </c>
      <c r="BT2" s="13" t="s">
        <v>8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 x14ac:dyDescent="0.2">
      <c r="B4" s="16"/>
      <c r="D4" s="17" t="s">
        <v>10</v>
      </c>
      <c r="AR4" s="16"/>
      <c r="AS4" s="18" t="s">
        <v>11</v>
      </c>
      <c r="BG4" s="19" t="s">
        <v>12</v>
      </c>
      <c r="BS4" s="13" t="s">
        <v>13</v>
      </c>
    </row>
    <row r="5" spans="1:74" ht="12" customHeight="1" x14ac:dyDescent="0.2">
      <c r="B5" s="16"/>
      <c r="D5" s="20" t="s">
        <v>14</v>
      </c>
      <c r="K5" s="184" t="s">
        <v>15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R5" s="16"/>
      <c r="BG5" s="181" t="s">
        <v>16</v>
      </c>
      <c r="BS5" s="13" t="s">
        <v>7</v>
      </c>
    </row>
    <row r="6" spans="1:74" ht="36.950000000000003" customHeight="1" x14ac:dyDescent="0.2">
      <c r="B6" s="16"/>
      <c r="D6" s="22" t="s">
        <v>17</v>
      </c>
      <c r="K6" s="186" t="s">
        <v>18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R6" s="16"/>
      <c r="BG6" s="182"/>
      <c r="BS6" s="13" t="s">
        <v>7</v>
      </c>
    </row>
    <row r="7" spans="1:74" ht="12" customHeight="1" x14ac:dyDescent="0.2">
      <c r="B7" s="16"/>
      <c r="D7" s="23" t="s">
        <v>19</v>
      </c>
      <c r="K7" s="21" t="s">
        <v>1</v>
      </c>
      <c r="AK7" s="23" t="s">
        <v>20</v>
      </c>
      <c r="AN7" s="21" t="s">
        <v>1</v>
      </c>
      <c r="AR7" s="16"/>
      <c r="BG7" s="182"/>
      <c r="BS7" s="13" t="s">
        <v>7</v>
      </c>
    </row>
    <row r="8" spans="1:74" ht="12" customHeight="1" x14ac:dyDescent="0.2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G8" s="182"/>
      <c r="BS8" s="13" t="s">
        <v>7</v>
      </c>
    </row>
    <row r="9" spans="1:74" ht="14.45" customHeight="1" x14ac:dyDescent="0.2">
      <c r="B9" s="16"/>
      <c r="AR9" s="16"/>
      <c r="BG9" s="182"/>
      <c r="BS9" s="13" t="s">
        <v>7</v>
      </c>
    </row>
    <row r="10" spans="1:74" ht="12" customHeight="1" x14ac:dyDescent="0.2">
      <c r="B10" s="16"/>
      <c r="D10" s="23" t="s">
        <v>25</v>
      </c>
      <c r="AK10" s="23" t="s">
        <v>26</v>
      </c>
      <c r="AN10" s="21" t="s">
        <v>1</v>
      </c>
      <c r="AR10" s="16"/>
      <c r="BG10" s="182"/>
      <c r="BS10" s="13" t="s">
        <v>7</v>
      </c>
    </row>
    <row r="11" spans="1:74" ht="18.399999999999999" customHeight="1" x14ac:dyDescent="0.2">
      <c r="B11" s="16"/>
      <c r="E11" s="21" t="s">
        <v>27</v>
      </c>
      <c r="AK11" s="23" t="s">
        <v>28</v>
      </c>
      <c r="AN11" s="21" t="s">
        <v>1</v>
      </c>
      <c r="AR11" s="16"/>
      <c r="BG11" s="182"/>
      <c r="BS11" s="13" t="s">
        <v>7</v>
      </c>
    </row>
    <row r="12" spans="1:74" ht="6.95" customHeight="1" x14ac:dyDescent="0.2">
      <c r="B12" s="16"/>
      <c r="AR12" s="16"/>
      <c r="BG12" s="182"/>
      <c r="BS12" s="13" t="s">
        <v>7</v>
      </c>
    </row>
    <row r="13" spans="1:74" ht="12" customHeight="1" x14ac:dyDescent="0.2">
      <c r="B13" s="16"/>
      <c r="D13" s="23" t="s">
        <v>29</v>
      </c>
      <c r="AK13" s="23" t="s">
        <v>26</v>
      </c>
      <c r="AN13" s="25" t="s">
        <v>30</v>
      </c>
      <c r="AR13" s="16"/>
      <c r="BG13" s="182"/>
      <c r="BS13" s="13" t="s">
        <v>7</v>
      </c>
    </row>
    <row r="14" spans="1:74" ht="12.75" x14ac:dyDescent="0.2">
      <c r="B14" s="16"/>
      <c r="E14" s="187" t="s">
        <v>30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3" t="s">
        <v>28</v>
      </c>
      <c r="AN14" s="25" t="s">
        <v>30</v>
      </c>
      <c r="AR14" s="16"/>
      <c r="BG14" s="182"/>
      <c r="BS14" s="13" t="s">
        <v>7</v>
      </c>
    </row>
    <row r="15" spans="1:74" ht="6.95" customHeight="1" x14ac:dyDescent="0.2">
      <c r="B15" s="16"/>
      <c r="AR15" s="16"/>
      <c r="BG15" s="182"/>
      <c r="BS15" s="13" t="s">
        <v>4</v>
      </c>
    </row>
    <row r="16" spans="1:74" ht="12" customHeight="1" x14ac:dyDescent="0.2">
      <c r="B16" s="16"/>
      <c r="D16" s="23" t="s">
        <v>31</v>
      </c>
      <c r="AK16" s="23" t="s">
        <v>26</v>
      </c>
      <c r="AN16" s="21" t="s">
        <v>1</v>
      </c>
      <c r="AR16" s="16"/>
      <c r="BG16" s="182"/>
      <c r="BS16" s="13" t="s">
        <v>4</v>
      </c>
    </row>
    <row r="17" spans="2:71" ht="18.399999999999999" customHeight="1" x14ac:dyDescent="0.2">
      <c r="B17" s="16"/>
      <c r="E17" s="21" t="s">
        <v>32</v>
      </c>
      <c r="AK17" s="23" t="s">
        <v>28</v>
      </c>
      <c r="AN17" s="21" t="s">
        <v>1</v>
      </c>
      <c r="AR17" s="16"/>
      <c r="BG17" s="182"/>
      <c r="BS17" s="13" t="s">
        <v>5</v>
      </c>
    </row>
    <row r="18" spans="2:71" ht="6.95" customHeight="1" x14ac:dyDescent="0.2">
      <c r="B18" s="16"/>
      <c r="AR18" s="16"/>
      <c r="BG18" s="182"/>
      <c r="BS18" s="13" t="s">
        <v>7</v>
      </c>
    </row>
    <row r="19" spans="2:71" ht="12" customHeight="1" x14ac:dyDescent="0.2">
      <c r="B19" s="16"/>
      <c r="D19" s="23" t="s">
        <v>33</v>
      </c>
      <c r="AK19" s="23" t="s">
        <v>26</v>
      </c>
      <c r="AN19" s="21" t="s">
        <v>1</v>
      </c>
      <c r="AR19" s="16"/>
      <c r="BG19" s="182"/>
      <c r="BS19" s="13" t="s">
        <v>7</v>
      </c>
    </row>
    <row r="20" spans="2:71" ht="18.399999999999999" customHeight="1" x14ac:dyDescent="0.2">
      <c r="B20" s="16"/>
      <c r="E20" s="21" t="s">
        <v>34</v>
      </c>
      <c r="AK20" s="23" t="s">
        <v>28</v>
      </c>
      <c r="AN20" s="21" t="s">
        <v>1</v>
      </c>
      <c r="AR20" s="16"/>
      <c r="BG20" s="182"/>
      <c r="BS20" s="13" t="s">
        <v>5</v>
      </c>
    </row>
    <row r="21" spans="2:71" ht="6.95" customHeight="1" x14ac:dyDescent="0.2">
      <c r="B21" s="16"/>
      <c r="AR21" s="16"/>
      <c r="BG21" s="182"/>
    </row>
    <row r="22" spans="2:71" ht="12" customHeight="1" x14ac:dyDescent="0.2">
      <c r="B22" s="16"/>
      <c r="D22" s="23" t="s">
        <v>35</v>
      </c>
      <c r="AR22" s="16"/>
      <c r="BG22" s="182"/>
    </row>
    <row r="23" spans="2:71" ht="16.5" customHeight="1" x14ac:dyDescent="0.2">
      <c r="B23" s="16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6"/>
      <c r="BG23" s="182"/>
    </row>
    <row r="24" spans="2:71" ht="6.95" customHeight="1" x14ac:dyDescent="0.2">
      <c r="B24" s="16"/>
      <c r="AR24" s="16"/>
      <c r="BG24" s="182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G25" s="182"/>
    </row>
    <row r="26" spans="2:71" s="1" customFormat="1" ht="25.9" customHeight="1" x14ac:dyDescent="0.2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0">
        <f>ROUND(AG94,2)</f>
        <v>0</v>
      </c>
      <c r="AL26" s="191"/>
      <c r="AM26" s="191"/>
      <c r="AN26" s="191"/>
      <c r="AO26" s="191"/>
      <c r="AR26" s="28"/>
      <c r="BG26" s="182"/>
    </row>
    <row r="27" spans="2:71" s="1" customFormat="1" ht="6.95" customHeight="1" x14ac:dyDescent="0.2">
      <c r="B27" s="28"/>
      <c r="AR27" s="28"/>
      <c r="BG27" s="182"/>
    </row>
    <row r="28" spans="2:71" s="1" customFormat="1" ht="12.75" x14ac:dyDescent="0.2">
      <c r="B28" s="28"/>
      <c r="L28" s="192" t="s">
        <v>37</v>
      </c>
      <c r="M28" s="192"/>
      <c r="N28" s="192"/>
      <c r="O28" s="192"/>
      <c r="P28" s="192"/>
      <c r="W28" s="192" t="s">
        <v>38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39</v>
      </c>
      <c r="AL28" s="192"/>
      <c r="AM28" s="192"/>
      <c r="AN28" s="192"/>
      <c r="AO28" s="192"/>
      <c r="AR28" s="28"/>
      <c r="BG28" s="182"/>
    </row>
    <row r="29" spans="2:71" s="2" customFormat="1" ht="14.45" customHeight="1" x14ac:dyDescent="0.2">
      <c r="B29" s="32"/>
      <c r="D29" s="23" t="s">
        <v>40</v>
      </c>
      <c r="F29" s="23" t="s">
        <v>41</v>
      </c>
      <c r="L29" s="195">
        <v>0.21</v>
      </c>
      <c r="M29" s="194"/>
      <c r="N29" s="194"/>
      <c r="O29" s="194"/>
      <c r="P29" s="194"/>
      <c r="W29" s="193">
        <f>ROUND(BB94,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ROUND(AX94, 2)</f>
        <v>0</v>
      </c>
      <c r="AL29" s="194"/>
      <c r="AM29" s="194"/>
      <c r="AN29" s="194"/>
      <c r="AO29" s="194"/>
      <c r="AR29" s="32"/>
      <c r="BG29" s="183"/>
    </row>
    <row r="30" spans="2:71" s="2" customFormat="1" ht="14.45" customHeight="1" x14ac:dyDescent="0.2">
      <c r="B30" s="32"/>
      <c r="F30" s="23" t="s">
        <v>42</v>
      </c>
      <c r="L30" s="195">
        <v>0.12</v>
      </c>
      <c r="M30" s="194"/>
      <c r="N30" s="194"/>
      <c r="O30" s="194"/>
      <c r="P30" s="194"/>
      <c r="W30" s="193">
        <f>ROUND(BC94,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ROUND(AY94, 2)</f>
        <v>0</v>
      </c>
      <c r="AL30" s="194"/>
      <c r="AM30" s="194"/>
      <c r="AN30" s="194"/>
      <c r="AO30" s="194"/>
      <c r="AR30" s="32"/>
      <c r="BG30" s="183"/>
    </row>
    <row r="31" spans="2:71" s="2" customFormat="1" ht="14.45" hidden="1" customHeight="1" x14ac:dyDescent="0.2">
      <c r="B31" s="32"/>
      <c r="F31" s="23" t="s">
        <v>43</v>
      </c>
      <c r="L31" s="195">
        <v>0.21</v>
      </c>
      <c r="M31" s="194"/>
      <c r="N31" s="194"/>
      <c r="O31" s="194"/>
      <c r="P31" s="194"/>
      <c r="W31" s="193">
        <f>ROUND(BD94,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2"/>
      <c r="BG31" s="183"/>
    </row>
    <row r="32" spans="2:71" s="2" customFormat="1" ht="14.45" hidden="1" customHeight="1" x14ac:dyDescent="0.2">
      <c r="B32" s="32"/>
      <c r="F32" s="23" t="s">
        <v>44</v>
      </c>
      <c r="L32" s="195">
        <v>0.12</v>
      </c>
      <c r="M32" s="194"/>
      <c r="N32" s="194"/>
      <c r="O32" s="194"/>
      <c r="P32" s="194"/>
      <c r="W32" s="193">
        <f>ROUND(BE94,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2"/>
      <c r="BG32" s="183"/>
    </row>
    <row r="33" spans="2:59" s="2" customFormat="1" ht="14.45" hidden="1" customHeight="1" x14ac:dyDescent="0.2">
      <c r="B33" s="32"/>
      <c r="F33" s="23" t="s">
        <v>45</v>
      </c>
      <c r="L33" s="195">
        <v>0</v>
      </c>
      <c r="M33" s="194"/>
      <c r="N33" s="194"/>
      <c r="O33" s="194"/>
      <c r="P33" s="194"/>
      <c r="W33" s="193">
        <f>ROUND(BF94,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2"/>
      <c r="BG33" s="183"/>
    </row>
    <row r="34" spans="2:59" s="1" customFormat="1" ht="6.95" customHeight="1" x14ac:dyDescent="0.2">
      <c r="B34" s="28"/>
      <c r="AR34" s="28"/>
      <c r="BG34" s="182"/>
    </row>
    <row r="35" spans="2:59" s="1" customFormat="1" ht="25.9" customHeight="1" x14ac:dyDescent="0.2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99" t="s">
        <v>48</v>
      </c>
      <c r="Y35" s="197"/>
      <c r="Z35" s="197"/>
      <c r="AA35" s="197"/>
      <c r="AB35" s="197"/>
      <c r="AC35" s="35"/>
      <c r="AD35" s="35"/>
      <c r="AE35" s="35"/>
      <c r="AF35" s="35"/>
      <c r="AG35" s="35"/>
      <c r="AH35" s="35"/>
      <c r="AI35" s="35"/>
      <c r="AJ35" s="35"/>
      <c r="AK35" s="196">
        <f>SUM(AK26:AK33)</f>
        <v>0</v>
      </c>
      <c r="AL35" s="197"/>
      <c r="AM35" s="197"/>
      <c r="AN35" s="197"/>
      <c r="AO35" s="198"/>
      <c r="AP35" s="33"/>
      <c r="AQ35" s="33"/>
      <c r="AR35" s="28"/>
    </row>
    <row r="36" spans="2:59" s="1" customFormat="1" ht="6.95" customHeight="1" x14ac:dyDescent="0.2">
      <c r="B36" s="28"/>
      <c r="AR36" s="28"/>
    </row>
    <row r="37" spans="2:59" s="1" customFormat="1" ht="14.45" customHeight="1" x14ac:dyDescent="0.2">
      <c r="B37" s="28"/>
      <c r="AR37" s="28"/>
    </row>
    <row r="38" spans="2:59" ht="14.45" customHeight="1" x14ac:dyDescent="0.2">
      <c r="B38" s="16"/>
      <c r="AR38" s="16"/>
    </row>
    <row r="39" spans="2:59" ht="14.45" customHeight="1" x14ac:dyDescent="0.2">
      <c r="B39" s="16"/>
      <c r="AR39" s="16"/>
    </row>
    <row r="40" spans="2:59" ht="14.45" customHeight="1" x14ac:dyDescent="0.2">
      <c r="B40" s="16"/>
      <c r="AR40" s="16"/>
    </row>
    <row r="41" spans="2:59" ht="14.45" customHeight="1" x14ac:dyDescent="0.2">
      <c r="B41" s="16"/>
      <c r="AR41" s="16"/>
    </row>
    <row r="42" spans="2:59" ht="14.45" customHeight="1" x14ac:dyDescent="0.2">
      <c r="B42" s="16"/>
      <c r="AR42" s="16"/>
    </row>
    <row r="43" spans="2:59" ht="14.45" customHeight="1" x14ac:dyDescent="0.2">
      <c r="B43" s="16"/>
      <c r="AR43" s="16"/>
    </row>
    <row r="44" spans="2:59" ht="14.45" customHeight="1" x14ac:dyDescent="0.2">
      <c r="B44" s="16"/>
      <c r="AR44" s="16"/>
    </row>
    <row r="45" spans="2:59" ht="14.45" customHeight="1" x14ac:dyDescent="0.2">
      <c r="B45" s="16"/>
      <c r="AR45" s="16"/>
    </row>
    <row r="46" spans="2:59" ht="14.45" customHeight="1" x14ac:dyDescent="0.2">
      <c r="B46" s="16"/>
      <c r="AR46" s="16"/>
    </row>
    <row r="47" spans="2:59" ht="14.45" customHeight="1" x14ac:dyDescent="0.2">
      <c r="B47" s="16"/>
      <c r="AR47" s="16"/>
    </row>
    <row r="48" spans="2:59" ht="14.45" customHeight="1" x14ac:dyDescent="0.2">
      <c r="B48" s="16"/>
      <c r="AR48" s="16"/>
    </row>
    <row r="49" spans="2:44" s="1" customFormat="1" ht="14.45" customHeight="1" x14ac:dyDescent="0.2">
      <c r="B49" s="28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 x14ac:dyDescent="0.2">
      <c r="B50" s="16"/>
      <c r="AR50" s="16"/>
    </row>
    <row r="51" spans="2:44" ht="11.25" x14ac:dyDescent="0.2">
      <c r="B51" s="16"/>
      <c r="AR51" s="16"/>
    </row>
    <row r="52" spans="2:44" ht="11.25" x14ac:dyDescent="0.2">
      <c r="B52" s="16"/>
      <c r="AR52" s="16"/>
    </row>
    <row r="53" spans="2:44" ht="11.25" x14ac:dyDescent="0.2">
      <c r="B53" s="16"/>
      <c r="AR53" s="16"/>
    </row>
    <row r="54" spans="2:44" ht="11.25" x14ac:dyDescent="0.2">
      <c r="B54" s="16"/>
      <c r="AR54" s="16"/>
    </row>
    <row r="55" spans="2:44" ht="11.25" x14ac:dyDescent="0.2">
      <c r="B55" s="16"/>
      <c r="AR55" s="16"/>
    </row>
    <row r="56" spans="2:44" ht="11.25" x14ac:dyDescent="0.2">
      <c r="B56" s="16"/>
      <c r="AR56" s="16"/>
    </row>
    <row r="57" spans="2:44" ht="11.25" x14ac:dyDescent="0.2">
      <c r="B57" s="16"/>
      <c r="AR57" s="16"/>
    </row>
    <row r="58" spans="2:44" ht="11.25" x14ac:dyDescent="0.2">
      <c r="B58" s="16"/>
      <c r="AR58" s="16"/>
    </row>
    <row r="59" spans="2:44" ht="11.25" x14ac:dyDescent="0.2">
      <c r="B59" s="16"/>
      <c r="AR59" s="16"/>
    </row>
    <row r="60" spans="2:44" s="1" customFormat="1" ht="12.75" x14ac:dyDescent="0.2">
      <c r="B60" s="28"/>
      <c r="D60" s="39" t="s">
        <v>51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52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51</v>
      </c>
      <c r="AI60" s="30"/>
      <c r="AJ60" s="30"/>
      <c r="AK60" s="30"/>
      <c r="AL60" s="30"/>
      <c r="AM60" s="39" t="s">
        <v>52</v>
      </c>
      <c r="AN60" s="30"/>
      <c r="AO60" s="30"/>
      <c r="AR60" s="28"/>
    </row>
    <row r="61" spans="2:44" ht="11.25" x14ac:dyDescent="0.2">
      <c r="B61" s="16"/>
      <c r="AR61" s="16"/>
    </row>
    <row r="62" spans="2:44" ht="11.25" x14ac:dyDescent="0.2">
      <c r="B62" s="16"/>
      <c r="AR62" s="16"/>
    </row>
    <row r="63" spans="2:44" ht="11.25" x14ac:dyDescent="0.2">
      <c r="B63" s="16"/>
      <c r="AR63" s="16"/>
    </row>
    <row r="64" spans="2:44" s="1" customFormat="1" ht="12.75" x14ac:dyDescent="0.2">
      <c r="B64" s="28"/>
      <c r="D64" s="37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54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 x14ac:dyDescent="0.2">
      <c r="B65" s="16"/>
      <c r="AR65" s="16"/>
    </row>
    <row r="66" spans="2:44" ht="11.25" x14ac:dyDescent="0.2">
      <c r="B66" s="16"/>
      <c r="AR66" s="16"/>
    </row>
    <row r="67" spans="2:44" ht="11.25" x14ac:dyDescent="0.2">
      <c r="B67" s="16"/>
      <c r="AR67" s="16"/>
    </row>
    <row r="68" spans="2:44" ht="11.25" x14ac:dyDescent="0.2">
      <c r="B68" s="16"/>
      <c r="AR68" s="16"/>
    </row>
    <row r="69" spans="2:44" ht="11.25" x14ac:dyDescent="0.2">
      <c r="B69" s="16"/>
      <c r="AR69" s="16"/>
    </row>
    <row r="70" spans="2:44" ht="11.25" x14ac:dyDescent="0.2">
      <c r="B70" s="16"/>
      <c r="AR70" s="16"/>
    </row>
    <row r="71" spans="2:44" ht="11.25" x14ac:dyDescent="0.2">
      <c r="B71" s="16"/>
      <c r="AR71" s="16"/>
    </row>
    <row r="72" spans="2:44" ht="11.25" x14ac:dyDescent="0.2">
      <c r="B72" s="16"/>
      <c r="AR72" s="16"/>
    </row>
    <row r="73" spans="2:44" ht="11.25" x14ac:dyDescent="0.2">
      <c r="B73" s="16"/>
      <c r="AR73" s="16"/>
    </row>
    <row r="74" spans="2:44" ht="11.25" x14ac:dyDescent="0.2">
      <c r="B74" s="16"/>
      <c r="AR74" s="16"/>
    </row>
    <row r="75" spans="2:44" s="1" customFormat="1" ht="12.75" x14ac:dyDescent="0.2">
      <c r="B75" s="28"/>
      <c r="D75" s="39" t="s">
        <v>51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52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51</v>
      </c>
      <c r="AI75" s="30"/>
      <c r="AJ75" s="30"/>
      <c r="AK75" s="30"/>
      <c r="AL75" s="30"/>
      <c r="AM75" s="39" t="s">
        <v>52</v>
      </c>
      <c r="AN75" s="30"/>
      <c r="AO75" s="30"/>
      <c r="AR75" s="28"/>
    </row>
    <row r="76" spans="2:44" s="1" customFormat="1" ht="11.25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 x14ac:dyDescent="0.2">
      <c r="B82" s="28"/>
      <c r="C82" s="17" t="s">
        <v>55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4"/>
      <c r="C84" s="23" t="s">
        <v>14</v>
      </c>
      <c r="L84" s="3" t="str">
        <f>K5</f>
        <v>440</v>
      </c>
      <c r="AR84" s="44"/>
    </row>
    <row r="85" spans="1:91" s="4" customFormat="1" ht="36.950000000000003" customHeight="1" x14ac:dyDescent="0.2">
      <c r="B85" s="45"/>
      <c r="C85" s="46" t="s">
        <v>17</v>
      </c>
      <c r="L85" s="162" t="str">
        <f>K6</f>
        <v>KONTEJNEROVÁ STÁNÍ NA DUKLE</v>
      </c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R85" s="45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21</v>
      </c>
      <c r="L87" s="47" t="str">
        <f>IF(K8="","",K8)</f>
        <v>ÚSTÍ NAD ORLICÍ</v>
      </c>
      <c r="AI87" s="23" t="s">
        <v>23</v>
      </c>
      <c r="AM87" s="164" t="str">
        <f>IF(AN8= "","",AN8)</f>
        <v>6. 2. 2024</v>
      </c>
      <c r="AN87" s="16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25</v>
      </c>
      <c r="L89" s="3" t="str">
        <f>IF(E11= "","",E11)</f>
        <v>Město Ústí nad Olricí</v>
      </c>
      <c r="AI89" s="23" t="s">
        <v>31</v>
      </c>
      <c r="AM89" s="165" t="str">
        <f>IF(E17="","",E17)</f>
        <v>JDS projekt, s.r.o.</v>
      </c>
      <c r="AN89" s="166"/>
      <c r="AO89" s="166"/>
      <c r="AP89" s="166"/>
      <c r="AR89" s="28"/>
      <c r="AS89" s="167" t="s">
        <v>56</v>
      </c>
      <c r="AT89" s="168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50"/>
    </row>
    <row r="90" spans="1:91" s="1" customFormat="1" ht="15.2" customHeight="1" x14ac:dyDescent="0.2">
      <c r="B90" s="28"/>
      <c r="C90" s="23" t="s">
        <v>29</v>
      </c>
      <c r="L90" s="3" t="str">
        <f>IF(E14= "Vyplň údaj","",E14)</f>
        <v/>
      </c>
      <c r="AI90" s="23" t="s">
        <v>33</v>
      </c>
      <c r="AM90" s="165" t="str">
        <f>IF(E20="","",E20)</f>
        <v>Suchánek</v>
      </c>
      <c r="AN90" s="166"/>
      <c r="AO90" s="166"/>
      <c r="AP90" s="166"/>
      <c r="AR90" s="28"/>
      <c r="AS90" s="169"/>
      <c r="AT90" s="170"/>
      <c r="BF90" s="52"/>
    </row>
    <row r="91" spans="1:91" s="1" customFormat="1" ht="10.9" customHeight="1" x14ac:dyDescent="0.2">
      <c r="B91" s="28"/>
      <c r="AR91" s="28"/>
      <c r="AS91" s="169"/>
      <c r="AT91" s="170"/>
      <c r="BF91" s="52"/>
    </row>
    <row r="92" spans="1:91" s="1" customFormat="1" ht="29.25" customHeight="1" x14ac:dyDescent="0.2">
      <c r="B92" s="28"/>
      <c r="C92" s="171" t="s">
        <v>57</v>
      </c>
      <c r="D92" s="172"/>
      <c r="E92" s="172"/>
      <c r="F92" s="172"/>
      <c r="G92" s="172"/>
      <c r="H92" s="53"/>
      <c r="I92" s="174" t="s">
        <v>58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3" t="s">
        <v>59</v>
      </c>
      <c r="AH92" s="172"/>
      <c r="AI92" s="172"/>
      <c r="AJ92" s="172"/>
      <c r="AK92" s="172"/>
      <c r="AL92" s="172"/>
      <c r="AM92" s="172"/>
      <c r="AN92" s="174" t="s">
        <v>60</v>
      </c>
      <c r="AO92" s="172"/>
      <c r="AP92" s="175"/>
      <c r="AQ92" s="54" t="s">
        <v>61</v>
      </c>
      <c r="AR92" s="28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6" t="s">
        <v>73</v>
      </c>
      <c r="BE92" s="56" t="s">
        <v>74</v>
      </c>
      <c r="BF92" s="57" t="s">
        <v>75</v>
      </c>
    </row>
    <row r="93" spans="1:91" s="1" customFormat="1" ht="10.9" customHeight="1" x14ac:dyDescent="0.2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50"/>
    </row>
    <row r="94" spans="1:91" s="5" customFormat="1" ht="32.450000000000003" customHeight="1" x14ac:dyDescent="0.2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9">
        <f>ROUND(SUM(AG95:AG101),2)</f>
        <v>0</v>
      </c>
      <c r="AH94" s="179"/>
      <c r="AI94" s="179"/>
      <c r="AJ94" s="179"/>
      <c r="AK94" s="179"/>
      <c r="AL94" s="179"/>
      <c r="AM94" s="179"/>
      <c r="AN94" s="180">
        <f t="shared" ref="AN94:AN101" si="0">SUM(AG94,AV94)</f>
        <v>0</v>
      </c>
      <c r="AO94" s="180"/>
      <c r="AP94" s="180"/>
      <c r="AQ94" s="63" t="s">
        <v>1</v>
      </c>
      <c r="AR94" s="59"/>
      <c r="AS94" s="64">
        <f>ROUND(SUM(AS95:AS101),2)</f>
        <v>0</v>
      </c>
      <c r="AT94" s="65">
        <f>ROUND(SUM(AT95:AT101),2)</f>
        <v>0</v>
      </c>
      <c r="AU94" s="66">
        <f>ROUND(SUM(AU95:AU101),2)</f>
        <v>0</v>
      </c>
      <c r="AV94" s="66">
        <f t="shared" ref="AV94:AV101" si="1">ROUND(SUM(AX94:AY94),2)</f>
        <v>0</v>
      </c>
      <c r="AW94" s="67">
        <f>ROUND(SUM(AW95:AW101),5)</f>
        <v>0</v>
      </c>
      <c r="AX94" s="66">
        <f>ROUND(BB94*L29,2)</f>
        <v>0</v>
      </c>
      <c r="AY94" s="66">
        <f>ROUND(BC94*L30,2)</f>
        <v>0</v>
      </c>
      <c r="AZ94" s="66">
        <f>ROUND(BD94*L29,2)</f>
        <v>0</v>
      </c>
      <c r="BA94" s="66">
        <f>ROUND(BE94*L30,2)</f>
        <v>0</v>
      </c>
      <c r="BB94" s="66">
        <f>ROUND(SUM(BB95:BB101),2)</f>
        <v>0</v>
      </c>
      <c r="BC94" s="66">
        <f>ROUND(SUM(BC95:BC101),2)</f>
        <v>0</v>
      </c>
      <c r="BD94" s="66">
        <f>ROUND(SUM(BD95:BD101),2)</f>
        <v>0</v>
      </c>
      <c r="BE94" s="66">
        <f>ROUND(SUM(BE95:BE101),2)</f>
        <v>0</v>
      </c>
      <c r="BF94" s="68">
        <f>ROUND(SUM(BF95:BF101),2)</f>
        <v>0</v>
      </c>
      <c r="BS94" s="69" t="s">
        <v>77</v>
      </c>
      <c r="BT94" s="69" t="s">
        <v>78</v>
      </c>
      <c r="BU94" s="70" t="s">
        <v>79</v>
      </c>
      <c r="BV94" s="69" t="s">
        <v>80</v>
      </c>
      <c r="BW94" s="69" t="s">
        <v>6</v>
      </c>
      <c r="BX94" s="69" t="s">
        <v>81</v>
      </c>
      <c r="CL94" s="69" t="s">
        <v>1</v>
      </c>
    </row>
    <row r="95" spans="1:91" s="6" customFormat="1" ht="16.5" customHeight="1" x14ac:dyDescent="0.2">
      <c r="A95" s="71" t="s">
        <v>82</v>
      </c>
      <c r="B95" s="72"/>
      <c r="C95" s="73"/>
      <c r="D95" s="176" t="s">
        <v>83</v>
      </c>
      <c r="E95" s="176"/>
      <c r="F95" s="176"/>
      <c r="G95" s="176"/>
      <c r="H95" s="176"/>
      <c r="I95" s="74"/>
      <c r="J95" s="176" t="s">
        <v>84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7">
        <f>'440-01 - SO 01 Stání č.1'!K32</f>
        <v>0</v>
      </c>
      <c r="AH95" s="178"/>
      <c r="AI95" s="178"/>
      <c r="AJ95" s="178"/>
      <c r="AK95" s="178"/>
      <c r="AL95" s="178"/>
      <c r="AM95" s="178"/>
      <c r="AN95" s="177">
        <f t="shared" si="0"/>
        <v>0</v>
      </c>
      <c r="AO95" s="178"/>
      <c r="AP95" s="178"/>
      <c r="AQ95" s="75" t="s">
        <v>85</v>
      </c>
      <c r="AR95" s="72"/>
      <c r="AS95" s="76">
        <f>'440-01 - SO 01 Stání č.1'!K30</f>
        <v>0</v>
      </c>
      <c r="AT95" s="77">
        <f>'440-01 - SO 01 Stání č.1'!K31</f>
        <v>0</v>
      </c>
      <c r="AU95" s="77">
        <v>0</v>
      </c>
      <c r="AV95" s="77">
        <f t="shared" si="1"/>
        <v>0</v>
      </c>
      <c r="AW95" s="78">
        <f>'440-01 - SO 01 Stání č.1'!T123</f>
        <v>0</v>
      </c>
      <c r="AX95" s="77">
        <f>'440-01 - SO 01 Stání č.1'!K35</f>
        <v>0</v>
      </c>
      <c r="AY95" s="77">
        <f>'440-01 - SO 01 Stání č.1'!K36</f>
        <v>0</v>
      </c>
      <c r="AZ95" s="77">
        <f>'440-01 - SO 01 Stání č.1'!K37</f>
        <v>0</v>
      </c>
      <c r="BA95" s="77">
        <f>'440-01 - SO 01 Stání č.1'!K38</f>
        <v>0</v>
      </c>
      <c r="BB95" s="77">
        <f>'440-01 - SO 01 Stání č.1'!F35</f>
        <v>0</v>
      </c>
      <c r="BC95" s="77">
        <f>'440-01 - SO 01 Stání č.1'!F36</f>
        <v>0</v>
      </c>
      <c r="BD95" s="77">
        <f>'440-01 - SO 01 Stání č.1'!F37</f>
        <v>0</v>
      </c>
      <c r="BE95" s="77">
        <f>'440-01 - SO 01 Stání č.1'!F38</f>
        <v>0</v>
      </c>
      <c r="BF95" s="79">
        <f>'440-01 - SO 01 Stání č.1'!F39</f>
        <v>0</v>
      </c>
      <c r="BT95" s="80" t="s">
        <v>86</v>
      </c>
      <c r="BV95" s="80" t="s">
        <v>80</v>
      </c>
      <c r="BW95" s="80" t="s">
        <v>87</v>
      </c>
      <c r="BX95" s="80" t="s">
        <v>6</v>
      </c>
      <c r="CL95" s="80" t="s">
        <v>1</v>
      </c>
      <c r="CM95" s="80" t="s">
        <v>88</v>
      </c>
    </row>
    <row r="96" spans="1:91" s="6" customFormat="1" ht="16.5" customHeight="1" x14ac:dyDescent="0.2">
      <c r="A96" s="71" t="s">
        <v>82</v>
      </c>
      <c r="B96" s="72"/>
      <c r="C96" s="73"/>
      <c r="D96" s="176" t="s">
        <v>89</v>
      </c>
      <c r="E96" s="176"/>
      <c r="F96" s="176"/>
      <c r="G96" s="176"/>
      <c r="H96" s="176"/>
      <c r="I96" s="74"/>
      <c r="J96" s="176" t="s">
        <v>90</v>
      </c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7">
        <f>'440-02 - SO 02 Stání č.2'!K32</f>
        <v>0</v>
      </c>
      <c r="AH96" s="178"/>
      <c r="AI96" s="178"/>
      <c r="AJ96" s="178"/>
      <c r="AK96" s="178"/>
      <c r="AL96" s="178"/>
      <c r="AM96" s="178"/>
      <c r="AN96" s="177">
        <f t="shared" si="0"/>
        <v>0</v>
      </c>
      <c r="AO96" s="178"/>
      <c r="AP96" s="178"/>
      <c r="AQ96" s="75" t="s">
        <v>85</v>
      </c>
      <c r="AR96" s="72"/>
      <c r="AS96" s="76">
        <f>'440-02 - SO 02 Stání č.2'!K30</f>
        <v>0</v>
      </c>
      <c r="AT96" s="77">
        <f>'440-02 - SO 02 Stání č.2'!K31</f>
        <v>0</v>
      </c>
      <c r="AU96" s="77">
        <v>0</v>
      </c>
      <c r="AV96" s="77">
        <f t="shared" si="1"/>
        <v>0</v>
      </c>
      <c r="AW96" s="78">
        <f>'440-02 - SO 02 Stání č.2'!T123</f>
        <v>0</v>
      </c>
      <c r="AX96" s="77">
        <f>'440-02 - SO 02 Stání č.2'!K35</f>
        <v>0</v>
      </c>
      <c r="AY96" s="77">
        <f>'440-02 - SO 02 Stání č.2'!K36</f>
        <v>0</v>
      </c>
      <c r="AZ96" s="77">
        <f>'440-02 - SO 02 Stání č.2'!K37</f>
        <v>0</v>
      </c>
      <c r="BA96" s="77">
        <f>'440-02 - SO 02 Stání č.2'!K38</f>
        <v>0</v>
      </c>
      <c r="BB96" s="77">
        <f>'440-02 - SO 02 Stání č.2'!F35</f>
        <v>0</v>
      </c>
      <c r="BC96" s="77">
        <f>'440-02 - SO 02 Stání č.2'!F36</f>
        <v>0</v>
      </c>
      <c r="BD96" s="77">
        <f>'440-02 - SO 02 Stání č.2'!F37</f>
        <v>0</v>
      </c>
      <c r="BE96" s="77">
        <f>'440-02 - SO 02 Stání č.2'!F38</f>
        <v>0</v>
      </c>
      <c r="BF96" s="79">
        <f>'440-02 - SO 02 Stání č.2'!F39</f>
        <v>0</v>
      </c>
      <c r="BT96" s="80" t="s">
        <v>86</v>
      </c>
      <c r="BV96" s="80" t="s">
        <v>80</v>
      </c>
      <c r="BW96" s="80" t="s">
        <v>91</v>
      </c>
      <c r="BX96" s="80" t="s">
        <v>6</v>
      </c>
      <c r="CL96" s="80" t="s">
        <v>1</v>
      </c>
      <c r="CM96" s="80" t="s">
        <v>88</v>
      </c>
    </row>
    <row r="97" spans="1:91" s="6" customFormat="1" ht="16.5" customHeight="1" x14ac:dyDescent="0.2">
      <c r="A97" s="71" t="s">
        <v>82</v>
      </c>
      <c r="B97" s="72"/>
      <c r="C97" s="73"/>
      <c r="D97" s="176" t="s">
        <v>92</v>
      </c>
      <c r="E97" s="176"/>
      <c r="F97" s="176"/>
      <c r="G97" s="176"/>
      <c r="H97" s="176"/>
      <c r="I97" s="74"/>
      <c r="J97" s="176" t="s">
        <v>93</v>
      </c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77">
        <f>'440-03 - SO 03 Stání č.3'!K32</f>
        <v>0</v>
      </c>
      <c r="AH97" s="178"/>
      <c r="AI97" s="178"/>
      <c r="AJ97" s="178"/>
      <c r="AK97" s="178"/>
      <c r="AL97" s="178"/>
      <c r="AM97" s="178"/>
      <c r="AN97" s="177">
        <f t="shared" si="0"/>
        <v>0</v>
      </c>
      <c r="AO97" s="178"/>
      <c r="AP97" s="178"/>
      <c r="AQ97" s="75" t="s">
        <v>85</v>
      </c>
      <c r="AR97" s="72"/>
      <c r="AS97" s="76">
        <f>'440-03 - SO 03 Stání č.3'!K30</f>
        <v>0</v>
      </c>
      <c r="AT97" s="77">
        <f>'440-03 - SO 03 Stání č.3'!K31</f>
        <v>0</v>
      </c>
      <c r="AU97" s="77">
        <v>0</v>
      </c>
      <c r="AV97" s="77">
        <f t="shared" si="1"/>
        <v>0</v>
      </c>
      <c r="AW97" s="78">
        <f>'440-03 - SO 03 Stání č.3'!T123</f>
        <v>0</v>
      </c>
      <c r="AX97" s="77">
        <f>'440-03 - SO 03 Stání č.3'!K35</f>
        <v>0</v>
      </c>
      <c r="AY97" s="77">
        <f>'440-03 - SO 03 Stání č.3'!K36</f>
        <v>0</v>
      </c>
      <c r="AZ97" s="77">
        <f>'440-03 - SO 03 Stání č.3'!K37</f>
        <v>0</v>
      </c>
      <c r="BA97" s="77">
        <f>'440-03 - SO 03 Stání č.3'!K38</f>
        <v>0</v>
      </c>
      <c r="BB97" s="77">
        <f>'440-03 - SO 03 Stání č.3'!F35</f>
        <v>0</v>
      </c>
      <c r="BC97" s="77">
        <f>'440-03 - SO 03 Stání č.3'!F36</f>
        <v>0</v>
      </c>
      <c r="BD97" s="77">
        <f>'440-03 - SO 03 Stání č.3'!F37</f>
        <v>0</v>
      </c>
      <c r="BE97" s="77">
        <f>'440-03 - SO 03 Stání č.3'!F38</f>
        <v>0</v>
      </c>
      <c r="BF97" s="79">
        <f>'440-03 - SO 03 Stání č.3'!F39</f>
        <v>0</v>
      </c>
      <c r="BT97" s="80" t="s">
        <v>86</v>
      </c>
      <c r="BV97" s="80" t="s">
        <v>80</v>
      </c>
      <c r="BW97" s="80" t="s">
        <v>94</v>
      </c>
      <c r="BX97" s="80" t="s">
        <v>6</v>
      </c>
      <c r="CL97" s="80" t="s">
        <v>1</v>
      </c>
      <c r="CM97" s="80" t="s">
        <v>88</v>
      </c>
    </row>
    <row r="98" spans="1:91" s="6" customFormat="1" ht="16.5" customHeight="1" x14ac:dyDescent="0.2">
      <c r="A98" s="71" t="s">
        <v>82</v>
      </c>
      <c r="B98" s="72"/>
      <c r="C98" s="73"/>
      <c r="D98" s="176" t="s">
        <v>95</v>
      </c>
      <c r="E98" s="176"/>
      <c r="F98" s="176"/>
      <c r="G98" s="176"/>
      <c r="H98" s="176"/>
      <c r="I98" s="74"/>
      <c r="J98" s="176" t="s">
        <v>96</v>
      </c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7">
        <f>'440-04 - SO 04 Stání č.4'!K32</f>
        <v>0</v>
      </c>
      <c r="AH98" s="178"/>
      <c r="AI98" s="178"/>
      <c r="AJ98" s="178"/>
      <c r="AK98" s="178"/>
      <c r="AL98" s="178"/>
      <c r="AM98" s="178"/>
      <c r="AN98" s="177">
        <f t="shared" si="0"/>
        <v>0</v>
      </c>
      <c r="AO98" s="178"/>
      <c r="AP98" s="178"/>
      <c r="AQ98" s="75" t="s">
        <v>85</v>
      </c>
      <c r="AR98" s="72"/>
      <c r="AS98" s="76">
        <f>'440-04 - SO 04 Stání č.4'!K30</f>
        <v>0</v>
      </c>
      <c r="AT98" s="77">
        <f>'440-04 - SO 04 Stání č.4'!K31</f>
        <v>0</v>
      </c>
      <c r="AU98" s="77">
        <v>0</v>
      </c>
      <c r="AV98" s="77">
        <f t="shared" si="1"/>
        <v>0</v>
      </c>
      <c r="AW98" s="78">
        <f>'440-04 - SO 04 Stání č.4'!T123</f>
        <v>0</v>
      </c>
      <c r="AX98" s="77">
        <f>'440-04 - SO 04 Stání č.4'!K35</f>
        <v>0</v>
      </c>
      <c r="AY98" s="77">
        <f>'440-04 - SO 04 Stání č.4'!K36</f>
        <v>0</v>
      </c>
      <c r="AZ98" s="77">
        <f>'440-04 - SO 04 Stání č.4'!K37</f>
        <v>0</v>
      </c>
      <c r="BA98" s="77">
        <f>'440-04 - SO 04 Stání č.4'!K38</f>
        <v>0</v>
      </c>
      <c r="BB98" s="77">
        <f>'440-04 - SO 04 Stání č.4'!F35</f>
        <v>0</v>
      </c>
      <c r="BC98" s="77">
        <f>'440-04 - SO 04 Stání č.4'!F36</f>
        <v>0</v>
      </c>
      <c r="BD98" s="77">
        <f>'440-04 - SO 04 Stání č.4'!F37</f>
        <v>0</v>
      </c>
      <c r="BE98" s="77">
        <f>'440-04 - SO 04 Stání č.4'!F38</f>
        <v>0</v>
      </c>
      <c r="BF98" s="79">
        <f>'440-04 - SO 04 Stání č.4'!F39</f>
        <v>0</v>
      </c>
      <c r="BT98" s="80" t="s">
        <v>86</v>
      </c>
      <c r="BV98" s="80" t="s">
        <v>80</v>
      </c>
      <c r="BW98" s="80" t="s">
        <v>97</v>
      </c>
      <c r="BX98" s="80" t="s">
        <v>6</v>
      </c>
      <c r="CL98" s="80" t="s">
        <v>1</v>
      </c>
      <c r="CM98" s="80" t="s">
        <v>88</v>
      </c>
    </row>
    <row r="99" spans="1:91" s="6" customFormat="1" ht="16.5" customHeight="1" x14ac:dyDescent="0.2">
      <c r="A99" s="71" t="s">
        <v>82</v>
      </c>
      <c r="B99" s="72"/>
      <c r="C99" s="73"/>
      <c r="D99" s="176" t="s">
        <v>98</v>
      </c>
      <c r="E99" s="176"/>
      <c r="F99" s="176"/>
      <c r="G99" s="176"/>
      <c r="H99" s="176"/>
      <c r="I99" s="74"/>
      <c r="J99" s="176" t="s">
        <v>99</v>
      </c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7">
        <f>'440-05 - SO 05 Stání č.5'!K32</f>
        <v>0</v>
      </c>
      <c r="AH99" s="178"/>
      <c r="AI99" s="178"/>
      <c r="AJ99" s="178"/>
      <c r="AK99" s="178"/>
      <c r="AL99" s="178"/>
      <c r="AM99" s="178"/>
      <c r="AN99" s="177">
        <f t="shared" si="0"/>
        <v>0</v>
      </c>
      <c r="AO99" s="178"/>
      <c r="AP99" s="178"/>
      <c r="AQ99" s="75" t="s">
        <v>85</v>
      </c>
      <c r="AR99" s="72"/>
      <c r="AS99" s="76">
        <f>'440-05 - SO 05 Stání č.5'!K30</f>
        <v>0</v>
      </c>
      <c r="AT99" s="77">
        <f>'440-05 - SO 05 Stání č.5'!K31</f>
        <v>0</v>
      </c>
      <c r="AU99" s="77">
        <v>0</v>
      </c>
      <c r="AV99" s="77">
        <f t="shared" si="1"/>
        <v>0</v>
      </c>
      <c r="AW99" s="78">
        <f>'440-05 - SO 05 Stání č.5'!T123</f>
        <v>0</v>
      </c>
      <c r="AX99" s="77">
        <f>'440-05 - SO 05 Stání č.5'!K35</f>
        <v>0</v>
      </c>
      <c r="AY99" s="77">
        <f>'440-05 - SO 05 Stání č.5'!K36</f>
        <v>0</v>
      </c>
      <c r="AZ99" s="77">
        <f>'440-05 - SO 05 Stání č.5'!K37</f>
        <v>0</v>
      </c>
      <c r="BA99" s="77">
        <f>'440-05 - SO 05 Stání č.5'!K38</f>
        <v>0</v>
      </c>
      <c r="BB99" s="77">
        <f>'440-05 - SO 05 Stání č.5'!F35</f>
        <v>0</v>
      </c>
      <c r="BC99" s="77">
        <f>'440-05 - SO 05 Stání č.5'!F36</f>
        <v>0</v>
      </c>
      <c r="BD99" s="77">
        <f>'440-05 - SO 05 Stání č.5'!F37</f>
        <v>0</v>
      </c>
      <c r="BE99" s="77">
        <f>'440-05 - SO 05 Stání č.5'!F38</f>
        <v>0</v>
      </c>
      <c r="BF99" s="79">
        <f>'440-05 - SO 05 Stání č.5'!F39</f>
        <v>0</v>
      </c>
      <c r="BT99" s="80" t="s">
        <v>86</v>
      </c>
      <c r="BV99" s="80" t="s">
        <v>80</v>
      </c>
      <c r="BW99" s="80" t="s">
        <v>100</v>
      </c>
      <c r="BX99" s="80" t="s">
        <v>6</v>
      </c>
      <c r="CL99" s="80" t="s">
        <v>1</v>
      </c>
      <c r="CM99" s="80" t="s">
        <v>88</v>
      </c>
    </row>
    <row r="100" spans="1:91" s="6" customFormat="1" ht="16.5" customHeight="1" x14ac:dyDescent="0.2">
      <c r="A100" s="71" t="s">
        <v>82</v>
      </c>
      <c r="B100" s="72"/>
      <c r="C100" s="73"/>
      <c r="D100" s="176" t="s">
        <v>101</v>
      </c>
      <c r="E100" s="176"/>
      <c r="F100" s="176"/>
      <c r="G100" s="176"/>
      <c r="H100" s="176"/>
      <c r="I100" s="74"/>
      <c r="J100" s="176" t="s">
        <v>102</v>
      </c>
      <c r="K100" s="176"/>
      <c r="L100" s="176"/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7">
        <f>'440-06 - SO 06 Stání č.6'!K32</f>
        <v>0</v>
      </c>
      <c r="AH100" s="178"/>
      <c r="AI100" s="178"/>
      <c r="AJ100" s="178"/>
      <c r="AK100" s="178"/>
      <c r="AL100" s="178"/>
      <c r="AM100" s="178"/>
      <c r="AN100" s="177">
        <f t="shared" si="0"/>
        <v>0</v>
      </c>
      <c r="AO100" s="178"/>
      <c r="AP100" s="178"/>
      <c r="AQ100" s="75" t="s">
        <v>85</v>
      </c>
      <c r="AR100" s="72"/>
      <c r="AS100" s="76">
        <f>'440-06 - SO 06 Stání č.6'!K30</f>
        <v>0</v>
      </c>
      <c r="AT100" s="77">
        <f>'440-06 - SO 06 Stání č.6'!K31</f>
        <v>0</v>
      </c>
      <c r="AU100" s="77">
        <v>0</v>
      </c>
      <c r="AV100" s="77">
        <f t="shared" si="1"/>
        <v>0</v>
      </c>
      <c r="AW100" s="78">
        <f>'440-06 - SO 06 Stání č.6'!T123</f>
        <v>0</v>
      </c>
      <c r="AX100" s="77">
        <f>'440-06 - SO 06 Stání č.6'!K35</f>
        <v>0</v>
      </c>
      <c r="AY100" s="77">
        <f>'440-06 - SO 06 Stání č.6'!K36</f>
        <v>0</v>
      </c>
      <c r="AZ100" s="77">
        <f>'440-06 - SO 06 Stání č.6'!K37</f>
        <v>0</v>
      </c>
      <c r="BA100" s="77">
        <f>'440-06 - SO 06 Stání č.6'!K38</f>
        <v>0</v>
      </c>
      <c r="BB100" s="77">
        <f>'440-06 - SO 06 Stání č.6'!F35</f>
        <v>0</v>
      </c>
      <c r="BC100" s="77">
        <f>'440-06 - SO 06 Stání č.6'!F36</f>
        <v>0</v>
      </c>
      <c r="BD100" s="77">
        <f>'440-06 - SO 06 Stání č.6'!F37</f>
        <v>0</v>
      </c>
      <c r="BE100" s="77">
        <f>'440-06 - SO 06 Stání č.6'!F38</f>
        <v>0</v>
      </c>
      <c r="BF100" s="79">
        <f>'440-06 - SO 06 Stání č.6'!F39</f>
        <v>0</v>
      </c>
      <c r="BT100" s="80" t="s">
        <v>86</v>
      </c>
      <c r="BV100" s="80" t="s">
        <v>80</v>
      </c>
      <c r="BW100" s="80" t="s">
        <v>103</v>
      </c>
      <c r="BX100" s="80" t="s">
        <v>6</v>
      </c>
      <c r="CL100" s="80" t="s">
        <v>1</v>
      </c>
      <c r="CM100" s="80" t="s">
        <v>88</v>
      </c>
    </row>
    <row r="101" spans="1:91" s="6" customFormat="1" ht="16.5" customHeight="1" x14ac:dyDescent="0.2">
      <c r="A101" s="71" t="s">
        <v>82</v>
      </c>
      <c r="B101" s="72"/>
      <c r="C101" s="73"/>
      <c r="D101" s="176" t="s">
        <v>104</v>
      </c>
      <c r="E101" s="176"/>
      <c r="F101" s="176"/>
      <c r="G101" s="176"/>
      <c r="H101" s="176"/>
      <c r="I101" s="74"/>
      <c r="J101" s="176" t="s">
        <v>105</v>
      </c>
      <c r="K101" s="176"/>
      <c r="L101" s="176"/>
      <c r="M101" s="176"/>
      <c r="N101" s="176"/>
      <c r="O101" s="176"/>
      <c r="P101" s="176"/>
      <c r="Q101" s="176"/>
      <c r="R101" s="176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7">
        <f>'440-00 - Všeobecné rozpoč...'!K32</f>
        <v>0</v>
      </c>
      <c r="AH101" s="178"/>
      <c r="AI101" s="178"/>
      <c r="AJ101" s="178"/>
      <c r="AK101" s="178"/>
      <c r="AL101" s="178"/>
      <c r="AM101" s="178"/>
      <c r="AN101" s="177">
        <f t="shared" si="0"/>
        <v>0</v>
      </c>
      <c r="AO101" s="178"/>
      <c r="AP101" s="178"/>
      <c r="AQ101" s="75" t="s">
        <v>85</v>
      </c>
      <c r="AR101" s="72"/>
      <c r="AS101" s="81">
        <f>'440-00 - Všeobecné rozpoč...'!K30</f>
        <v>0</v>
      </c>
      <c r="AT101" s="82">
        <f>'440-00 - Všeobecné rozpoč...'!K31</f>
        <v>0</v>
      </c>
      <c r="AU101" s="82">
        <v>0</v>
      </c>
      <c r="AV101" s="82">
        <f t="shared" si="1"/>
        <v>0</v>
      </c>
      <c r="AW101" s="83">
        <f>'440-00 - Všeobecné rozpoč...'!T119</f>
        <v>0</v>
      </c>
      <c r="AX101" s="82">
        <f>'440-00 - Všeobecné rozpoč...'!K35</f>
        <v>0</v>
      </c>
      <c r="AY101" s="82">
        <f>'440-00 - Všeobecné rozpoč...'!K36</f>
        <v>0</v>
      </c>
      <c r="AZ101" s="82">
        <f>'440-00 - Všeobecné rozpoč...'!K37</f>
        <v>0</v>
      </c>
      <c r="BA101" s="82">
        <f>'440-00 - Všeobecné rozpoč...'!K38</f>
        <v>0</v>
      </c>
      <c r="BB101" s="82">
        <f>'440-00 - Všeobecné rozpoč...'!F35</f>
        <v>0</v>
      </c>
      <c r="BC101" s="82">
        <f>'440-00 - Všeobecné rozpoč...'!F36</f>
        <v>0</v>
      </c>
      <c r="BD101" s="82">
        <f>'440-00 - Všeobecné rozpoč...'!F37</f>
        <v>0</v>
      </c>
      <c r="BE101" s="82">
        <f>'440-00 - Všeobecné rozpoč...'!F38</f>
        <v>0</v>
      </c>
      <c r="BF101" s="84">
        <f>'440-00 - Všeobecné rozpoč...'!F39</f>
        <v>0</v>
      </c>
      <c r="BT101" s="80" t="s">
        <v>86</v>
      </c>
      <c r="BV101" s="80" t="s">
        <v>80</v>
      </c>
      <c r="BW101" s="80" t="s">
        <v>106</v>
      </c>
      <c r="BX101" s="80" t="s">
        <v>6</v>
      </c>
      <c r="CL101" s="80" t="s">
        <v>1</v>
      </c>
      <c r="CM101" s="80" t="s">
        <v>88</v>
      </c>
    </row>
    <row r="102" spans="1:91" s="1" customFormat="1" ht="30" customHeight="1" x14ac:dyDescent="0.2">
      <c r="B102" s="28"/>
      <c r="AR102" s="28"/>
    </row>
    <row r="103" spans="1:91" s="1" customFormat="1" ht="6.95" customHeight="1" x14ac:dyDescent="0.2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28"/>
    </row>
  </sheetData>
  <sheetProtection algorithmName="SHA-512" hashValue="CgiNwGNatjlVi03bBhJqfHMpdw28Ov2MMTn0YuwzMBDZHjcRy19N6Cw4Nvth8Y1CjaTA/gCWstBvLu8S6WiKAw==" saltValue="NKRQc3DvGJEFS1/mIOHz3nVPbS1iPRkVC27Ac2DkH7zQIxrMxY6vlGsYogbewx1u6BFKuum6MqDK3+Kw6BWLhw==" spinCount="100000" sheet="1" objects="1" scenarios="1" formatColumns="0" formatRows="0"/>
  <mergeCells count="66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440-01 - SO 01 Stání č.1'!C2" display="/" xr:uid="{00000000-0004-0000-0000-000000000000}"/>
    <hyperlink ref="A96" location="'440-02 - SO 02 Stání č.2'!C2" display="/" xr:uid="{00000000-0004-0000-0000-000001000000}"/>
    <hyperlink ref="A97" location="'440-03 - SO 03 Stání č.3'!C2" display="/" xr:uid="{00000000-0004-0000-0000-000002000000}"/>
    <hyperlink ref="A98" location="'440-04 - SO 04 Stání č.4'!C2" display="/" xr:uid="{00000000-0004-0000-0000-000003000000}"/>
    <hyperlink ref="A99" location="'440-05 - SO 05 Stání č.5'!C2" display="/" xr:uid="{00000000-0004-0000-0000-000004000000}"/>
    <hyperlink ref="A100" location="'440-06 - SO 06 Stání č.6'!C2" display="/" xr:uid="{00000000-0004-0000-0000-000005000000}"/>
    <hyperlink ref="A101" location="'440-00 - Všeobecné rozpoč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1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T2" s="13" t="s">
        <v>87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88</v>
      </c>
    </row>
    <row r="4" spans="2:46" ht="24.95" customHeight="1" x14ac:dyDescent="0.2">
      <c r="B4" s="16"/>
      <c r="D4" s="17" t="s">
        <v>107</v>
      </c>
      <c r="M4" s="16"/>
      <c r="N4" s="85" t="s">
        <v>11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00" t="str">
        <f>'Rekapitulace stavby'!K6</f>
        <v>KONTEJNEROVÁ STÁNÍ NA DUKLE</v>
      </c>
      <c r="F7" s="201"/>
      <c r="G7" s="201"/>
      <c r="H7" s="201"/>
      <c r="M7" s="16"/>
    </row>
    <row r="8" spans="2:46" s="1" customFormat="1" ht="12" customHeight="1" x14ac:dyDescent="0.2">
      <c r="B8" s="28"/>
      <c r="D8" s="23" t="s">
        <v>108</v>
      </c>
      <c r="M8" s="28"/>
    </row>
    <row r="9" spans="2:46" s="1" customFormat="1" ht="16.5" customHeight="1" x14ac:dyDescent="0.2">
      <c r="B9" s="28"/>
      <c r="E9" s="162" t="s">
        <v>109</v>
      </c>
      <c r="F9" s="202"/>
      <c r="G9" s="202"/>
      <c r="H9" s="202"/>
      <c r="M9" s="28"/>
    </row>
    <row r="10" spans="2:46" s="1" customFormat="1" ht="11.25" x14ac:dyDescent="0.2">
      <c r="B10" s="28"/>
      <c r="M10" s="28"/>
    </row>
    <row r="11" spans="2:46" s="1" customFormat="1" ht="12" customHeight="1" x14ac:dyDescent="0.2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 x14ac:dyDescent="0.2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6. 2. 2024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 x14ac:dyDescent="0.2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03" t="str">
        <f>'Rekapitulace stavby'!E14</f>
        <v>Vyplň údaj</v>
      </c>
      <c r="F18" s="184"/>
      <c r="G18" s="184"/>
      <c r="H18" s="184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 t="s">
        <v>31</v>
      </c>
      <c r="I20" s="23" t="s">
        <v>26</v>
      </c>
      <c r="J20" s="21" t="s">
        <v>1</v>
      </c>
      <c r="M20" s="28"/>
    </row>
    <row r="21" spans="2:13" s="1" customFormat="1" ht="18" customHeight="1" x14ac:dyDescent="0.2">
      <c r="B21" s="28"/>
      <c r="E21" s="21" t="s">
        <v>32</v>
      </c>
      <c r="I21" s="23" t="s">
        <v>28</v>
      </c>
      <c r="J21" s="21" t="s">
        <v>1</v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 t="s">
        <v>33</v>
      </c>
      <c r="I23" s="23" t="s">
        <v>26</v>
      </c>
      <c r="J23" s="21" t="s">
        <v>1</v>
      </c>
      <c r="M23" s="28"/>
    </row>
    <row r="24" spans="2:13" s="1" customFormat="1" ht="18" customHeight="1" x14ac:dyDescent="0.2">
      <c r="B24" s="28"/>
      <c r="E24" s="21" t="s">
        <v>34</v>
      </c>
      <c r="I24" s="23" t="s">
        <v>28</v>
      </c>
      <c r="J24" s="21" t="s">
        <v>1</v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35</v>
      </c>
      <c r="M26" s="28"/>
    </row>
    <row r="27" spans="2:13" s="7" customFormat="1" ht="16.5" customHeight="1" x14ac:dyDescent="0.2">
      <c r="B27" s="86"/>
      <c r="E27" s="189" t="s">
        <v>1</v>
      </c>
      <c r="F27" s="189"/>
      <c r="G27" s="189"/>
      <c r="H27" s="189"/>
      <c r="M27" s="86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 x14ac:dyDescent="0.2">
      <c r="B30" s="28"/>
      <c r="E30" s="23" t="s">
        <v>110</v>
      </c>
      <c r="K30" s="87">
        <f>I96</f>
        <v>0</v>
      </c>
      <c r="M30" s="28"/>
    </row>
    <row r="31" spans="2:13" s="1" customFormat="1" ht="12.75" x14ac:dyDescent="0.2">
      <c r="B31" s="28"/>
      <c r="E31" s="23" t="s">
        <v>111</v>
      </c>
      <c r="K31" s="87">
        <f>J96</f>
        <v>0</v>
      </c>
      <c r="M31" s="28"/>
    </row>
    <row r="32" spans="2:13" s="1" customFormat="1" ht="25.35" customHeight="1" x14ac:dyDescent="0.2">
      <c r="B32" s="28"/>
      <c r="D32" s="88" t="s">
        <v>36</v>
      </c>
      <c r="K32" s="62">
        <f>ROUND(K123, 2)</f>
        <v>0</v>
      </c>
      <c r="M32" s="28"/>
    </row>
    <row r="33" spans="2:13" s="1" customFormat="1" ht="6.95" customHeight="1" x14ac:dyDescent="0.2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 x14ac:dyDescent="0.2">
      <c r="B34" s="28"/>
      <c r="F34" s="31" t="s">
        <v>38</v>
      </c>
      <c r="I34" s="31" t="s">
        <v>37</v>
      </c>
      <c r="K34" s="31" t="s">
        <v>39</v>
      </c>
      <c r="M34" s="28"/>
    </row>
    <row r="35" spans="2:13" s="1" customFormat="1" ht="14.45" customHeight="1" x14ac:dyDescent="0.2">
      <c r="B35" s="28"/>
      <c r="D35" s="51" t="s">
        <v>40</v>
      </c>
      <c r="E35" s="23" t="s">
        <v>41</v>
      </c>
      <c r="F35" s="87">
        <f>ROUND((SUM(BE123:BE200)),  2)</f>
        <v>0</v>
      </c>
      <c r="I35" s="89">
        <v>0.21</v>
      </c>
      <c r="K35" s="87">
        <f>ROUND(((SUM(BE123:BE200))*I35),  2)</f>
        <v>0</v>
      </c>
      <c r="M35" s="28"/>
    </row>
    <row r="36" spans="2:13" s="1" customFormat="1" ht="14.45" customHeight="1" x14ac:dyDescent="0.2">
      <c r="B36" s="28"/>
      <c r="E36" s="23" t="s">
        <v>42</v>
      </c>
      <c r="F36" s="87">
        <f>ROUND((SUM(BF123:BF200)),  2)</f>
        <v>0</v>
      </c>
      <c r="I36" s="89">
        <v>0.12</v>
      </c>
      <c r="K36" s="87">
        <f>ROUND(((SUM(BF123:BF200))*I36),  2)</f>
        <v>0</v>
      </c>
      <c r="M36" s="28"/>
    </row>
    <row r="37" spans="2:13" s="1" customFormat="1" ht="14.45" hidden="1" customHeight="1" x14ac:dyDescent="0.2">
      <c r="B37" s="28"/>
      <c r="E37" s="23" t="s">
        <v>43</v>
      </c>
      <c r="F37" s="87">
        <f>ROUND((SUM(BG123:BG200)),  2)</f>
        <v>0</v>
      </c>
      <c r="I37" s="89">
        <v>0.21</v>
      </c>
      <c r="K37" s="87">
        <f>0</f>
        <v>0</v>
      </c>
      <c r="M37" s="28"/>
    </row>
    <row r="38" spans="2:13" s="1" customFormat="1" ht="14.45" hidden="1" customHeight="1" x14ac:dyDescent="0.2">
      <c r="B38" s="28"/>
      <c r="E38" s="23" t="s">
        <v>44</v>
      </c>
      <c r="F38" s="87">
        <f>ROUND((SUM(BH123:BH200)),  2)</f>
        <v>0</v>
      </c>
      <c r="I38" s="89">
        <v>0.12</v>
      </c>
      <c r="K38" s="87">
        <f>0</f>
        <v>0</v>
      </c>
      <c r="M38" s="28"/>
    </row>
    <row r="39" spans="2:13" s="1" customFormat="1" ht="14.45" hidden="1" customHeight="1" x14ac:dyDescent="0.2">
      <c r="B39" s="28"/>
      <c r="E39" s="23" t="s">
        <v>45</v>
      </c>
      <c r="F39" s="87">
        <f>ROUND((SUM(BI123:BI200)),  2)</f>
        <v>0</v>
      </c>
      <c r="I39" s="89">
        <v>0</v>
      </c>
      <c r="K39" s="87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90"/>
      <c r="D41" s="91" t="s">
        <v>46</v>
      </c>
      <c r="E41" s="53"/>
      <c r="F41" s="53"/>
      <c r="G41" s="92" t="s">
        <v>47</v>
      </c>
      <c r="H41" s="93" t="s">
        <v>48</v>
      </c>
      <c r="I41" s="53"/>
      <c r="J41" s="53"/>
      <c r="K41" s="94">
        <f>SUM(K32:K39)</f>
        <v>0</v>
      </c>
      <c r="L41" s="95"/>
      <c r="M41" s="28"/>
    </row>
    <row r="42" spans="2:13" s="1" customFormat="1" ht="14.45" customHeight="1" x14ac:dyDescent="0.2">
      <c r="B42" s="28"/>
      <c r="M42" s="28"/>
    </row>
    <row r="43" spans="2:13" ht="14.45" customHeight="1" x14ac:dyDescent="0.2">
      <c r="B43" s="16"/>
      <c r="M43" s="16"/>
    </row>
    <row r="44" spans="2:13" ht="14.45" customHeight="1" x14ac:dyDescent="0.2">
      <c r="B44" s="16"/>
      <c r="M44" s="16"/>
    </row>
    <row r="45" spans="2:13" ht="14.45" customHeight="1" x14ac:dyDescent="0.2">
      <c r="B45" s="16"/>
      <c r="M45" s="16"/>
    </row>
    <row r="46" spans="2:13" ht="14.45" customHeight="1" x14ac:dyDescent="0.2">
      <c r="B46" s="16"/>
      <c r="M46" s="16"/>
    </row>
    <row r="47" spans="2:13" ht="14.45" customHeight="1" x14ac:dyDescent="0.2">
      <c r="B47" s="16"/>
      <c r="M47" s="16"/>
    </row>
    <row r="48" spans="2:13" ht="14.45" customHeight="1" x14ac:dyDescent="0.2">
      <c r="B48" s="16"/>
      <c r="M48" s="16"/>
    </row>
    <row r="49" spans="2:13" ht="14.45" customHeight="1" x14ac:dyDescent="0.2">
      <c r="B49" s="16"/>
      <c r="M49" s="16"/>
    </row>
    <row r="50" spans="2:13" s="1" customFormat="1" ht="14.45" customHeight="1" x14ac:dyDescent="0.2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8"/>
      <c r="M50" s="28"/>
    </row>
    <row r="51" spans="2:13" ht="11.25" x14ac:dyDescent="0.2">
      <c r="B51" s="16"/>
      <c r="M51" s="16"/>
    </row>
    <row r="52" spans="2:13" ht="11.25" x14ac:dyDescent="0.2">
      <c r="B52" s="16"/>
      <c r="M52" s="16"/>
    </row>
    <row r="53" spans="2:13" ht="11.25" x14ac:dyDescent="0.2">
      <c r="B53" s="16"/>
      <c r="M53" s="16"/>
    </row>
    <row r="54" spans="2:13" ht="11.25" x14ac:dyDescent="0.2">
      <c r="B54" s="16"/>
      <c r="M54" s="16"/>
    </row>
    <row r="55" spans="2:13" ht="11.25" x14ac:dyDescent="0.2">
      <c r="B55" s="16"/>
      <c r="M55" s="16"/>
    </row>
    <row r="56" spans="2:13" ht="11.25" x14ac:dyDescent="0.2">
      <c r="B56" s="16"/>
      <c r="M56" s="16"/>
    </row>
    <row r="57" spans="2:13" ht="11.25" x14ac:dyDescent="0.2">
      <c r="B57" s="16"/>
      <c r="M57" s="16"/>
    </row>
    <row r="58" spans="2:13" ht="11.25" x14ac:dyDescent="0.2">
      <c r="B58" s="16"/>
      <c r="M58" s="16"/>
    </row>
    <row r="59" spans="2:13" ht="11.25" x14ac:dyDescent="0.2">
      <c r="B59" s="16"/>
      <c r="M59" s="16"/>
    </row>
    <row r="60" spans="2:13" ht="11.25" x14ac:dyDescent="0.2">
      <c r="B60" s="16"/>
      <c r="M60" s="16"/>
    </row>
    <row r="61" spans="2:13" s="1" customFormat="1" ht="12.75" x14ac:dyDescent="0.2">
      <c r="B61" s="28"/>
      <c r="D61" s="39" t="s">
        <v>51</v>
      </c>
      <c r="E61" s="30"/>
      <c r="F61" s="96" t="s">
        <v>52</v>
      </c>
      <c r="G61" s="39" t="s">
        <v>51</v>
      </c>
      <c r="H61" s="30"/>
      <c r="I61" s="30"/>
      <c r="J61" s="97" t="s">
        <v>52</v>
      </c>
      <c r="K61" s="30"/>
      <c r="L61" s="30"/>
      <c r="M61" s="28"/>
    </row>
    <row r="62" spans="2:13" ht="11.25" x14ac:dyDescent="0.2">
      <c r="B62" s="16"/>
      <c r="M62" s="16"/>
    </row>
    <row r="63" spans="2:13" ht="11.25" x14ac:dyDescent="0.2">
      <c r="B63" s="16"/>
      <c r="M63" s="16"/>
    </row>
    <row r="64" spans="2:13" ht="11.25" x14ac:dyDescent="0.2">
      <c r="B64" s="16"/>
      <c r="M64" s="16"/>
    </row>
    <row r="65" spans="2:13" s="1" customFormat="1" ht="12.75" x14ac:dyDescent="0.2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38"/>
      <c r="M65" s="28"/>
    </row>
    <row r="66" spans="2:13" ht="11.25" x14ac:dyDescent="0.2">
      <c r="B66" s="16"/>
      <c r="M66" s="16"/>
    </row>
    <row r="67" spans="2:13" ht="11.25" x14ac:dyDescent="0.2">
      <c r="B67" s="16"/>
      <c r="M67" s="16"/>
    </row>
    <row r="68" spans="2:13" ht="11.25" x14ac:dyDescent="0.2">
      <c r="B68" s="16"/>
      <c r="M68" s="16"/>
    </row>
    <row r="69" spans="2:13" ht="11.25" x14ac:dyDescent="0.2">
      <c r="B69" s="16"/>
      <c r="M69" s="16"/>
    </row>
    <row r="70" spans="2:13" ht="11.25" x14ac:dyDescent="0.2">
      <c r="B70" s="16"/>
      <c r="M70" s="16"/>
    </row>
    <row r="71" spans="2:13" ht="11.25" x14ac:dyDescent="0.2">
      <c r="B71" s="16"/>
      <c r="M71" s="16"/>
    </row>
    <row r="72" spans="2:13" ht="11.25" x14ac:dyDescent="0.2">
      <c r="B72" s="16"/>
      <c r="M72" s="16"/>
    </row>
    <row r="73" spans="2:13" ht="11.25" x14ac:dyDescent="0.2">
      <c r="B73" s="16"/>
      <c r="M73" s="16"/>
    </row>
    <row r="74" spans="2:13" ht="11.25" x14ac:dyDescent="0.2">
      <c r="B74" s="16"/>
      <c r="M74" s="16"/>
    </row>
    <row r="75" spans="2:13" ht="11.25" x14ac:dyDescent="0.2">
      <c r="B75" s="16"/>
      <c r="M75" s="16"/>
    </row>
    <row r="76" spans="2:13" s="1" customFormat="1" ht="12.75" x14ac:dyDescent="0.2">
      <c r="B76" s="28"/>
      <c r="D76" s="39" t="s">
        <v>51</v>
      </c>
      <c r="E76" s="30"/>
      <c r="F76" s="96" t="s">
        <v>52</v>
      </c>
      <c r="G76" s="39" t="s">
        <v>51</v>
      </c>
      <c r="H76" s="30"/>
      <c r="I76" s="30"/>
      <c r="J76" s="97" t="s">
        <v>52</v>
      </c>
      <c r="K76" s="30"/>
      <c r="L76" s="30"/>
      <c r="M76" s="28"/>
    </row>
    <row r="77" spans="2:13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customHeight="1" x14ac:dyDescent="0.2">
      <c r="B82" s="28"/>
      <c r="C82" s="17" t="s">
        <v>112</v>
      </c>
      <c r="M82" s="28"/>
    </row>
    <row r="83" spans="2:47" s="1" customFormat="1" ht="6.95" customHeight="1" x14ac:dyDescent="0.2">
      <c r="B83" s="28"/>
      <c r="M83" s="28"/>
    </row>
    <row r="84" spans="2:47" s="1" customFormat="1" ht="12" customHeight="1" x14ac:dyDescent="0.2">
      <c r="B84" s="28"/>
      <c r="C84" s="23" t="s">
        <v>17</v>
      </c>
      <c r="M84" s="28"/>
    </row>
    <row r="85" spans="2:47" s="1" customFormat="1" ht="16.5" customHeight="1" x14ac:dyDescent="0.2">
      <c r="B85" s="28"/>
      <c r="E85" s="200" t="str">
        <f>E7</f>
        <v>KONTEJNEROVÁ STÁNÍ NA DUKLE</v>
      </c>
      <c r="F85" s="201"/>
      <c r="G85" s="201"/>
      <c r="H85" s="201"/>
      <c r="M85" s="28"/>
    </row>
    <row r="86" spans="2:47" s="1" customFormat="1" ht="12" customHeight="1" x14ac:dyDescent="0.2">
      <c r="B86" s="28"/>
      <c r="C86" s="23" t="s">
        <v>108</v>
      </c>
      <c r="M86" s="28"/>
    </row>
    <row r="87" spans="2:47" s="1" customFormat="1" ht="16.5" customHeight="1" x14ac:dyDescent="0.2">
      <c r="B87" s="28"/>
      <c r="E87" s="162" t="str">
        <f>E9</f>
        <v>440-01 - SO 01 Stání č.1</v>
      </c>
      <c r="F87" s="202"/>
      <c r="G87" s="202"/>
      <c r="H87" s="202"/>
      <c r="M87" s="28"/>
    </row>
    <row r="88" spans="2:47" s="1" customFormat="1" ht="6.95" customHeight="1" x14ac:dyDescent="0.2">
      <c r="B88" s="28"/>
      <c r="M88" s="28"/>
    </row>
    <row r="89" spans="2:47" s="1" customFormat="1" ht="12" customHeight="1" x14ac:dyDescent="0.2">
      <c r="B89" s="28"/>
      <c r="C89" s="23" t="s">
        <v>21</v>
      </c>
      <c r="F89" s="21" t="str">
        <f>F12</f>
        <v>ÚSTÍ NAD ORLICÍ</v>
      </c>
      <c r="I89" s="23" t="s">
        <v>23</v>
      </c>
      <c r="J89" s="48" t="str">
        <f>IF(J12="","",J12)</f>
        <v>6. 2. 2024</v>
      </c>
      <c r="M89" s="28"/>
    </row>
    <row r="90" spans="2:47" s="1" customFormat="1" ht="6.95" customHeight="1" x14ac:dyDescent="0.2">
      <c r="B90" s="28"/>
      <c r="M90" s="28"/>
    </row>
    <row r="91" spans="2:47" s="1" customFormat="1" ht="15.2" customHeight="1" x14ac:dyDescent="0.2">
      <c r="B91" s="28"/>
      <c r="C91" s="23" t="s">
        <v>25</v>
      </c>
      <c r="F91" s="21" t="str">
        <f>E15</f>
        <v>Město Ústí nad Olricí</v>
      </c>
      <c r="I91" s="23" t="s">
        <v>31</v>
      </c>
      <c r="J91" s="26" t="str">
        <f>E21</f>
        <v>JDS projekt, s.r.o.</v>
      </c>
      <c r="M91" s="28"/>
    </row>
    <row r="92" spans="2:47" s="1" customFormat="1" ht="15.2" customHeight="1" x14ac:dyDescent="0.2">
      <c r="B92" s="28"/>
      <c r="C92" s="23" t="s">
        <v>29</v>
      </c>
      <c r="F92" s="21" t="str">
        <f>IF(E18="","",E18)</f>
        <v>Vyplň údaj</v>
      </c>
      <c r="I92" s="23" t="s">
        <v>33</v>
      </c>
      <c r="J92" s="26" t="str">
        <f>E24</f>
        <v>Suchánek</v>
      </c>
      <c r="M92" s="28"/>
    </row>
    <row r="93" spans="2:47" s="1" customFormat="1" ht="10.35" customHeight="1" x14ac:dyDescent="0.2">
      <c r="B93" s="28"/>
      <c r="M93" s="28"/>
    </row>
    <row r="94" spans="2:47" s="1" customFormat="1" ht="29.25" customHeight="1" x14ac:dyDescent="0.2">
      <c r="B94" s="28"/>
      <c r="C94" s="98" t="s">
        <v>113</v>
      </c>
      <c r="D94" s="90"/>
      <c r="E94" s="90"/>
      <c r="F94" s="90"/>
      <c r="G94" s="90"/>
      <c r="H94" s="90"/>
      <c r="I94" s="99" t="s">
        <v>114</v>
      </c>
      <c r="J94" s="99" t="s">
        <v>115</v>
      </c>
      <c r="K94" s="99" t="s">
        <v>116</v>
      </c>
      <c r="L94" s="90"/>
      <c r="M94" s="28"/>
    </row>
    <row r="95" spans="2:47" s="1" customFormat="1" ht="10.35" customHeight="1" x14ac:dyDescent="0.2">
      <c r="B95" s="28"/>
      <c r="M95" s="28"/>
    </row>
    <row r="96" spans="2:47" s="1" customFormat="1" ht="22.9" customHeight="1" x14ac:dyDescent="0.2">
      <c r="B96" s="28"/>
      <c r="C96" s="100" t="s">
        <v>117</v>
      </c>
      <c r="I96" s="62">
        <f t="shared" ref="I96:J98" si="0">Q123</f>
        <v>0</v>
      </c>
      <c r="J96" s="62">
        <f t="shared" si="0"/>
        <v>0</v>
      </c>
      <c r="K96" s="62">
        <f>K123</f>
        <v>0</v>
      </c>
      <c r="M96" s="28"/>
      <c r="AU96" s="13" t="s">
        <v>118</v>
      </c>
    </row>
    <row r="97" spans="2:13" s="8" customFormat="1" ht="24.95" customHeight="1" x14ac:dyDescent="0.2">
      <c r="B97" s="101"/>
      <c r="D97" s="102" t="s">
        <v>119</v>
      </c>
      <c r="E97" s="103"/>
      <c r="F97" s="103"/>
      <c r="G97" s="103"/>
      <c r="H97" s="103"/>
      <c r="I97" s="104">
        <f t="shared" si="0"/>
        <v>0</v>
      </c>
      <c r="J97" s="104">
        <f t="shared" si="0"/>
        <v>0</v>
      </c>
      <c r="K97" s="104">
        <f>K124</f>
        <v>0</v>
      </c>
      <c r="M97" s="101"/>
    </row>
    <row r="98" spans="2:13" s="9" customFormat="1" ht="19.899999999999999" customHeight="1" x14ac:dyDescent="0.2">
      <c r="B98" s="105"/>
      <c r="D98" s="106" t="s">
        <v>120</v>
      </c>
      <c r="E98" s="107"/>
      <c r="F98" s="107"/>
      <c r="G98" s="107"/>
      <c r="H98" s="107"/>
      <c r="I98" s="108">
        <f t="shared" si="0"/>
        <v>0</v>
      </c>
      <c r="J98" s="108">
        <f t="shared" si="0"/>
        <v>0</v>
      </c>
      <c r="K98" s="108">
        <f>K125</f>
        <v>0</v>
      </c>
      <c r="M98" s="105"/>
    </row>
    <row r="99" spans="2:13" s="9" customFormat="1" ht="19.899999999999999" customHeight="1" x14ac:dyDescent="0.2">
      <c r="B99" s="105"/>
      <c r="D99" s="106" t="s">
        <v>121</v>
      </c>
      <c r="E99" s="107"/>
      <c r="F99" s="107"/>
      <c r="G99" s="107"/>
      <c r="H99" s="107"/>
      <c r="I99" s="108">
        <f>Q156</f>
        <v>0</v>
      </c>
      <c r="J99" s="108">
        <f>R156</f>
        <v>0</v>
      </c>
      <c r="K99" s="108">
        <f>K156</f>
        <v>0</v>
      </c>
      <c r="M99" s="105"/>
    </row>
    <row r="100" spans="2:13" s="9" customFormat="1" ht="19.899999999999999" customHeight="1" x14ac:dyDescent="0.2">
      <c r="B100" s="105"/>
      <c r="D100" s="106" t="s">
        <v>122</v>
      </c>
      <c r="E100" s="107"/>
      <c r="F100" s="107"/>
      <c r="G100" s="107"/>
      <c r="H100" s="107"/>
      <c r="I100" s="108">
        <f>Q163</f>
        <v>0</v>
      </c>
      <c r="J100" s="108">
        <f>R163</f>
        <v>0</v>
      </c>
      <c r="K100" s="108">
        <f>K163</f>
        <v>0</v>
      </c>
      <c r="M100" s="105"/>
    </row>
    <row r="101" spans="2:13" s="9" customFormat="1" ht="19.899999999999999" customHeight="1" x14ac:dyDescent="0.2">
      <c r="B101" s="105"/>
      <c r="D101" s="106" t="s">
        <v>123</v>
      </c>
      <c r="E101" s="107"/>
      <c r="F101" s="107"/>
      <c r="G101" s="107"/>
      <c r="H101" s="107"/>
      <c r="I101" s="108">
        <f>Q178</f>
        <v>0</v>
      </c>
      <c r="J101" s="108">
        <f>R178</f>
        <v>0</v>
      </c>
      <c r="K101" s="108">
        <f>K178</f>
        <v>0</v>
      </c>
      <c r="M101" s="105"/>
    </row>
    <row r="102" spans="2:13" s="9" customFormat="1" ht="19.899999999999999" customHeight="1" x14ac:dyDescent="0.2">
      <c r="B102" s="105"/>
      <c r="D102" s="106" t="s">
        <v>124</v>
      </c>
      <c r="E102" s="107"/>
      <c r="F102" s="107"/>
      <c r="G102" s="107"/>
      <c r="H102" s="107"/>
      <c r="I102" s="108">
        <f>Q191</f>
        <v>0</v>
      </c>
      <c r="J102" s="108">
        <f>R191</f>
        <v>0</v>
      </c>
      <c r="K102" s="108">
        <f>K191</f>
        <v>0</v>
      </c>
      <c r="M102" s="105"/>
    </row>
    <row r="103" spans="2:13" s="9" customFormat="1" ht="19.899999999999999" customHeight="1" x14ac:dyDescent="0.2">
      <c r="B103" s="105"/>
      <c r="D103" s="106" t="s">
        <v>125</v>
      </c>
      <c r="E103" s="107"/>
      <c r="F103" s="107"/>
      <c r="G103" s="107"/>
      <c r="H103" s="107"/>
      <c r="I103" s="108">
        <f>Q198</f>
        <v>0</v>
      </c>
      <c r="J103" s="108">
        <f>R198</f>
        <v>0</v>
      </c>
      <c r="K103" s="108">
        <f>K198</f>
        <v>0</v>
      </c>
      <c r="M103" s="105"/>
    </row>
    <row r="104" spans="2:13" s="1" customFormat="1" ht="21.75" customHeight="1" x14ac:dyDescent="0.2">
      <c r="B104" s="28"/>
      <c r="M104" s="28"/>
    </row>
    <row r="105" spans="2:13" s="1" customFormat="1" ht="6.95" customHeight="1" x14ac:dyDescent="0.2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28"/>
    </row>
    <row r="109" spans="2:13" s="1" customFormat="1" ht="6.95" customHeight="1" x14ac:dyDescent="0.2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28"/>
    </row>
    <row r="110" spans="2:13" s="1" customFormat="1" ht="24.95" customHeight="1" x14ac:dyDescent="0.2">
      <c r="B110" s="28"/>
      <c r="C110" s="17" t="s">
        <v>126</v>
      </c>
      <c r="M110" s="28"/>
    </row>
    <row r="111" spans="2:13" s="1" customFormat="1" ht="6.95" customHeight="1" x14ac:dyDescent="0.2">
      <c r="B111" s="28"/>
      <c r="M111" s="28"/>
    </row>
    <row r="112" spans="2:13" s="1" customFormat="1" ht="12" customHeight="1" x14ac:dyDescent="0.2">
      <c r="B112" s="28"/>
      <c r="C112" s="23" t="s">
        <v>17</v>
      </c>
      <c r="M112" s="28"/>
    </row>
    <row r="113" spans="2:65" s="1" customFormat="1" ht="16.5" customHeight="1" x14ac:dyDescent="0.2">
      <c r="B113" s="28"/>
      <c r="E113" s="200" t="str">
        <f>E7</f>
        <v>KONTEJNEROVÁ STÁNÍ NA DUKLE</v>
      </c>
      <c r="F113" s="201"/>
      <c r="G113" s="201"/>
      <c r="H113" s="201"/>
      <c r="M113" s="28"/>
    </row>
    <row r="114" spans="2:65" s="1" customFormat="1" ht="12" customHeight="1" x14ac:dyDescent="0.2">
      <c r="B114" s="28"/>
      <c r="C114" s="23" t="s">
        <v>108</v>
      </c>
      <c r="M114" s="28"/>
    </row>
    <row r="115" spans="2:65" s="1" customFormat="1" ht="16.5" customHeight="1" x14ac:dyDescent="0.2">
      <c r="B115" s="28"/>
      <c r="E115" s="162" t="str">
        <f>E9</f>
        <v>440-01 - SO 01 Stání č.1</v>
      </c>
      <c r="F115" s="202"/>
      <c r="G115" s="202"/>
      <c r="H115" s="202"/>
      <c r="M115" s="28"/>
    </row>
    <row r="116" spans="2:65" s="1" customFormat="1" ht="6.95" customHeight="1" x14ac:dyDescent="0.2">
      <c r="B116" s="28"/>
      <c r="M116" s="28"/>
    </row>
    <row r="117" spans="2:65" s="1" customFormat="1" ht="12" customHeight="1" x14ac:dyDescent="0.2">
      <c r="B117" s="28"/>
      <c r="C117" s="23" t="s">
        <v>21</v>
      </c>
      <c r="F117" s="21" t="str">
        <f>F12</f>
        <v>ÚSTÍ NAD ORLICÍ</v>
      </c>
      <c r="I117" s="23" t="s">
        <v>23</v>
      </c>
      <c r="J117" s="48" t="str">
        <f>IF(J12="","",J12)</f>
        <v>6. 2. 2024</v>
      </c>
      <c r="M117" s="28"/>
    </row>
    <row r="118" spans="2:65" s="1" customFormat="1" ht="6.95" customHeight="1" x14ac:dyDescent="0.2">
      <c r="B118" s="28"/>
      <c r="M118" s="28"/>
    </row>
    <row r="119" spans="2:65" s="1" customFormat="1" ht="15.2" customHeight="1" x14ac:dyDescent="0.2">
      <c r="B119" s="28"/>
      <c r="C119" s="23" t="s">
        <v>25</v>
      </c>
      <c r="F119" s="21" t="str">
        <f>E15</f>
        <v>Město Ústí nad Olricí</v>
      </c>
      <c r="I119" s="23" t="s">
        <v>31</v>
      </c>
      <c r="J119" s="26" t="str">
        <f>E21</f>
        <v>JDS projekt, s.r.o.</v>
      </c>
      <c r="M119" s="28"/>
    </row>
    <row r="120" spans="2:65" s="1" customFormat="1" ht="15.2" customHeight="1" x14ac:dyDescent="0.2">
      <c r="B120" s="28"/>
      <c r="C120" s="23" t="s">
        <v>29</v>
      </c>
      <c r="F120" s="21" t="str">
        <f>IF(E18="","",E18)</f>
        <v>Vyplň údaj</v>
      </c>
      <c r="I120" s="23" t="s">
        <v>33</v>
      </c>
      <c r="J120" s="26" t="str">
        <f>E24</f>
        <v>Suchánek</v>
      </c>
      <c r="M120" s="28"/>
    </row>
    <row r="121" spans="2:65" s="1" customFormat="1" ht="10.35" customHeight="1" x14ac:dyDescent="0.2">
      <c r="B121" s="28"/>
      <c r="M121" s="28"/>
    </row>
    <row r="122" spans="2:65" s="10" customFormat="1" ht="29.25" customHeight="1" x14ac:dyDescent="0.2">
      <c r="B122" s="109"/>
      <c r="C122" s="110" t="s">
        <v>127</v>
      </c>
      <c r="D122" s="111" t="s">
        <v>61</v>
      </c>
      <c r="E122" s="111" t="s">
        <v>57</v>
      </c>
      <c r="F122" s="111" t="s">
        <v>58</v>
      </c>
      <c r="G122" s="111" t="s">
        <v>128</v>
      </c>
      <c r="H122" s="111" t="s">
        <v>129</v>
      </c>
      <c r="I122" s="111" t="s">
        <v>130</v>
      </c>
      <c r="J122" s="111" t="s">
        <v>131</v>
      </c>
      <c r="K122" s="111" t="s">
        <v>116</v>
      </c>
      <c r="L122" s="112" t="s">
        <v>132</v>
      </c>
      <c r="M122" s="109"/>
      <c r="N122" s="55" t="s">
        <v>1</v>
      </c>
      <c r="O122" s="56" t="s">
        <v>40</v>
      </c>
      <c r="P122" s="56" t="s">
        <v>133</v>
      </c>
      <c r="Q122" s="56" t="s">
        <v>134</v>
      </c>
      <c r="R122" s="56" t="s">
        <v>135</v>
      </c>
      <c r="S122" s="56" t="s">
        <v>136</v>
      </c>
      <c r="T122" s="56" t="s">
        <v>137</v>
      </c>
      <c r="U122" s="56" t="s">
        <v>138</v>
      </c>
      <c r="V122" s="56" t="s">
        <v>139</v>
      </c>
      <c r="W122" s="56" t="s">
        <v>140</v>
      </c>
      <c r="X122" s="57" t="s">
        <v>141</v>
      </c>
    </row>
    <row r="123" spans="2:65" s="1" customFormat="1" ht="22.9" customHeight="1" x14ac:dyDescent="0.25">
      <c r="B123" s="28"/>
      <c r="C123" s="60" t="s">
        <v>142</v>
      </c>
      <c r="K123" s="113">
        <f>BK123</f>
        <v>0</v>
      </c>
      <c r="M123" s="28"/>
      <c r="N123" s="58"/>
      <c r="O123" s="49"/>
      <c r="P123" s="49"/>
      <c r="Q123" s="114">
        <f>Q124</f>
        <v>0</v>
      </c>
      <c r="R123" s="114">
        <f>R124</f>
        <v>0</v>
      </c>
      <c r="S123" s="49"/>
      <c r="T123" s="115">
        <f>T124</f>
        <v>0</v>
      </c>
      <c r="U123" s="49"/>
      <c r="V123" s="115">
        <f>V124</f>
        <v>8.720940800000001</v>
      </c>
      <c r="W123" s="49"/>
      <c r="X123" s="116">
        <f>X124</f>
        <v>2.8609999999999998</v>
      </c>
      <c r="AT123" s="13" t="s">
        <v>77</v>
      </c>
      <c r="AU123" s="13" t="s">
        <v>118</v>
      </c>
      <c r="BK123" s="117">
        <f>BK124</f>
        <v>0</v>
      </c>
    </row>
    <row r="124" spans="2:65" s="11" customFormat="1" ht="25.9" customHeight="1" x14ac:dyDescent="0.2">
      <c r="B124" s="118"/>
      <c r="D124" s="119" t="s">
        <v>77</v>
      </c>
      <c r="E124" s="120" t="s">
        <v>143</v>
      </c>
      <c r="F124" s="120" t="s">
        <v>144</v>
      </c>
      <c r="I124" s="121"/>
      <c r="J124" s="121"/>
      <c r="K124" s="122">
        <f>BK124</f>
        <v>0</v>
      </c>
      <c r="M124" s="118"/>
      <c r="N124" s="123"/>
      <c r="Q124" s="124">
        <f>Q125+Q156+Q163+Q178+Q191+Q198</f>
        <v>0</v>
      </c>
      <c r="R124" s="124">
        <f>R125+R156+R163+R178+R191+R198</f>
        <v>0</v>
      </c>
      <c r="T124" s="125">
        <f>T125+T156+T163+T178+T191+T198</f>
        <v>0</v>
      </c>
      <c r="V124" s="125">
        <f>V125+V156+V163+V178+V191+V198</f>
        <v>8.720940800000001</v>
      </c>
      <c r="X124" s="126">
        <f>X125+X156+X163+X178+X191+X198</f>
        <v>2.8609999999999998</v>
      </c>
      <c r="AR124" s="119" t="s">
        <v>86</v>
      </c>
      <c r="AT124" s="127" t="s">
        <v>77</v>
      </c>
      <c r="AU124" s="127" t="s">
        <v>78</v>
      </c>
      <c r="AY124" s="119" t="s">
        <v>145</v>
      </c>
      <c r="BK124" s="128">
        <f>BK125+BK156+BK163+BK178+BK191+BK198</f>
        <v>0</v>
      </c>
    </row>
    <row r="125" spans="2:65" s="11" customFormat="1" ht="22.9" customHeight="1" x14ac:dyDescent="0.2">
      <c r="B125" s="118"/>
      <c r="D125" s="119" t="s">
        <v>77</v>
      </c>
      <c r="E125" s="129" t="s">
        <v>86</v>
      </c>
      <c r="F125" s="129" t="s">
        <v>146</v>
      </c>
      <c r="I125" s="121"/>
      <c r="J125" s="121"/>
      <c r="K125" s="130">
        <f>BK125</f>
        <v>0</v>
      </c>
      <c r="M125" s="118"/>
      <c r="N125" s="123"/>
      <c r="Q125" s="124">
        <f>SUM(Q126:Q155)</f>
        <v>0</v>
      </c>
      <c r="R125" s="124">
        <f>SUM(R126:R155)</f>
        <v>0</v>
      </c>
      <c r="T125" s="125">
        <f>SUM(T126:T155)</f>
        <v>0</v>
      </c>
      <c r="V125" s="125">
        <f>SUM(V126:V155)</f>
        <v>0.25842000000000004</v>
      </c>
      <c r="X125" s="126">
        <f>SUM(X126:X155)</f>
        <v>2.8609999999999998</v>
      </c>
      <c r="AR125" s="119" t="s">
        <v>86</v>
      </c>
      <c r="AT125" s="127" t="s">
        <v>77</v>
      </c>
      <c r="AU125" s="127" t="s">
        <v>86</v>
      </c>
      <c r="AY125" s="119" t="s">
        <v>145</v>
      </c>
      <c r="BK125" s="128">
        <f>SUM(BK126:BK155)</f>
        <v>0</v>
      </c>
    </row>
    <row r="126" spans="2:65" s="1" customFormat="1" ht="24.2" customHeight="1" x14ac:dyDescent="0.2">
      <c r="B126" s="28"/>
      <c r="C126" s="131" t="s">
        <v>86</v>
      </c>
      <c r="D126" s="131" t="s">
        <v>147</v>
      </c>
      <c r="E126" s="132" t="s">
        <v>148</v>
      </c>
      <c r="F126" s="133" t="s">
        <v>149</v>
      </c>
      <c r="G126" s="134" t="s">
        <v>150</v>
      </c>
      <c r="H126" s="135">
        <v>2.2000000000000002</v>
      </c>
      <c r="I126" s="136"/>
      <c r="J126" s="136"/>
      <c r="K126" s="137">
        <f>ROUND(P126*H126,2)</f>
        <v>0</v>
      </c>
      <c r="L126" s="133" t="s">
        <v>151</v>
      </c>
      <c r="M126" s="28"/>
      <c r="N126" s="138" t="s">
        <v>1</v>
      </c>
      <c r="O126" s="139" t="s">
        <v>41</v>
      </c>
      <c r="P126" s="140">
        <f>I126+J126</f>
        <v>0</v>
      </c>
      <c r="Q126" s="140">
        <f>ROUND(I126*H126,2)</f>
        <v>0</v>
      </c>
      <c r="R126" s="140">
        <f>ROUND(J126*H126,2)</f>
        <v>0</v>
      </c>
      <c r="T126" s="141">
        <f>S126*H126</f>
        <v>0</v>
      </c>
      <c r="U126" s="141">
        <v>0</v>
      </c>
      <c r="V126" s="141">
        <f>U126*H126</f>
        <v>0</v>
      </c>
      <c r="W126" s="141">
        <v>0.26</v>
      </c>
      <c r="X126" s="142">
        <f>W126*H126</f>
        <v>0.57200000000000006</v>
      </c>
      <c r="AR126" s="143" t="s">
        <v>152</v>
      </c>
      <c r="AT126" s="143" t="s">
        <v>147</v>
      </c>
      <c r="AU126" s="143" t="s">
        <v>88</v>
      </c>
      <c r="AY126" s="13" t="s">
        <v>145</v>
      </c>
      <c r="BE126" s="144">
        <f>IF(O126="základní",K126,0)</f>
        <v>0</v>
      </c>
      <c r="BF126" s="144">
        <f>IF(O126="snížená",K126,0)</f>
        <v>0</v>
      </c>
      <c r="BG126" s="144">
        <f>IF(O126="zákl. přenesená",K126,0)</f>
        <v>0</v>
      </c>
      <c r="BH126" s="144">
        <f>IF(O126="sníž. přenesená",K126,0)</f>
        <v>0</v>
      </c>
      <c r="BI126" s="144">
        <f>IF(O126="nulová",K126,0)</f>
        <v>0</v>
      </c>
      <c r="BJ126" s="13" t="s">
        <v>86</v>
      </c>
      <c r="BK126" s="144">
        <f>ROUND(P126*H126,2)</f>
        <v>0</v>
      </c>
      <c r="BL126" s="13" t="s">
        <v>152</v>
      </c>
      <c r="BM126" s="143" t="s">
        <v>153</v>
      </c>
    </row>
    <row r="127" spans="2:65" s="1" customFormat="1" ht="39" x14ac:dyDescent="0.2">
      <c r="B127" s="28"/>
      <c r="D127" s="145" t="s">
        <v>154</v>
      </c>
      <c r="F127" s="146" t="s">
        <v>155</v>
      </c>
      <c r="I127" s="147"/>
      <c r="J127" s="147"/>
      <c r="M127" s="28"/>
      <c r="N127" s="148"/>
      <c r="X127" s="52"/>
      <c r="AT127" s="13" t="s">
        <v>154</v>
      </c>
      <c r="AU127" s="13" t="s">
        <v>88</v>
      </c>
    </row>
    <row r="128" spans="2:65" s="1" customFormat="1" ht="24.2" customHeight="1" x14ac:dyDescent="0.2">
      <c r="B128" s="28"/>
      <c r="C128" s="131" t="s">
        <v>88</v>
      </c>
      <c r="D128" s="131" t="s">
        <v>147</v>
      </c>
      <c r="E128" s="132" t="s">
        <v>156</v>
      </c>
      <c r="F128" s="133" t="s">
        <v>157</v>
      </c>
      <c r="G128" s="134" t="s">
        <v>150</v>
      </c>
      <c r="H128" s="135">
        <v>2.2000000000000002</v>
      </c>
      <c r="I128" s="136"/>
      <c r="J128" s="136"/>
      <c r="K128" s="137">
        <f>ROUND(P128*H128,2)</f>
        <v>0</v>
      </c>
      <c r="L128" s="133" t="s">
        <v>151</v>
      </c>
      <c r="M128" s="28"/>
      <c r="N128" s="138" t="s">
        <v>1</v>
      </c>
      <c r="O128" s="139" t="s">
        <v>41</v>
      </c>
      <c r="P128" s="140">
        <f>I128+J128</f>
        <v>0</v>
      </c>
      <c r="Q128" s="140">
        <f>ROUND(I128*H128,2)</f>
        <v>0</v>
      </c>
      <c r="R128" s="140">
        <f>ROUND(J128*H128,2)</f>
        <v>0</v>
      </c>
      <c r="T128" s="141">
        <f>S128*H128</f>
        <v>0</v>
      </c>
      <c r="U128" s="141">
        <v>0</v>
      </c>
      <c r="V128" s="141">
        <f>U128*H128</f>
        <v>0</v>
      </c>
      <c r="W128" s="141">
        <v>0.5</v>
      </c>
      <c r="X128" s="142">
        <f>W128*H128</f>
        <v>1.1000000000000001</v>
      </c>
      <c r="AR128" s="143" t="s">
        <v>152</v>
      </c>
      <c r="AT128" s="143" t="s">
        <v>147</v>
      </c>
      <c r="AU128" s="143" t="s">
        <v>88</v>
      </c>
      <c r="AY128" s="13" t="s">
        <v>145</v>
      </c>
      <c r="BE128" s="144">
        <f>IF(O128="základní",K128,0)</f>
        <v>0</v>
      </c>
      <c r="BF128" s="144">
        <f>IF(O128="snížená",K128,0)</f>
        <v>0</v>
      </c>
      <c r="BG128" s="144">
        <f>IF(O128="zákl. přenesená",K128,0)</f>
        <v>0</v>
      </c>
      <c r="BH128" s="144">
        <f>IF(O128="sníž. přenesená",K128,0)</f>
        <v>0</v>
      </c>
      <c r="BI128" s="144">
        <f>IF(O128="nulová",K128,0)</f>
        <v>0</v>
      </c>
      <c r="BJ128" s="13" t="s">
        <v>86</v>
      </c>
      <c r="BK128" s="144">
        <f>ROUND(P128*H128,2)</f>
        <v>0</v>
      </c>
      <c r="BL128" s="13" t="s">
        <v>152</v>
      </c>
      <c r="BM128" s="143" t="s">
        <v>158</v>
      </c>
    </row>
    <row r="129" spans="2:65" s="1" customFormat="1" ht="29.25" x14ac:dyDescent="0.2">
      <c r="B129" s="28"/>
      <c r="D129" s="145" t="s">
        <v>154</v>
      </c>
      <c r="F129" s="146" t="s">
        <v>159</v>
      </c>
      <c r="I129" s="147"/>
      <c r="J129" s="147"/>
      <c r="M129" s="28"/>
      <c r="N129" s="148"/>
      <c r="X129" s="52"/>
      <c r="AT129" s="13" t="s">
        <v>154</v>
      </c>
      <c r="AU129" s="13" t="s">
        <v>88</v>
      </c>
    </row>
    <row r="130" spans="2:65" s="1" customFormat="1" ht="24.2" customHeight="1" x14ac:dyDescent="0.2">
      <c r="B130" s="28"/>
      <c r="C130" s="131" t="s">
        <v>160</v>
      </c>
      <c r="D130" s="131" t="s">
        <v>147</v>
      </c>
      <c r="E130" s="132" t="s">
        <v>161</v>
      </c>
      <c r="F130" s="133" t="s">
        <v>162</v>
      </c>
      <c r="G130" s="134" t="s">
        <v>163</v>
      </c>
      <c r="H130" s="135">
        <v>5.8</v>
      </c>
      <c r="I130" s="136"/>
      <c r="J130" s="136"/>
      <c r="K130" s="137">
        <f>ROUND(P130*H130,2)</f>
        <v>0</v>
      </c>
      <c r="L130" s="133" t="s">
        <v>151</v>
      </c>
      <c r="M130" s="28"/>
      <c r="N130" s="138" t="s">
        <v>1</v>
      </c>
      <c r="O130" s="139" t="s">
        <v>41</v>
      </c>
      <c r="P130" s="140">
        <f>I130+J130</f>
        <v>0</v>
      </c>
      <c r="Q130" s="140">
        <f>ROUND(I130*H130,2)</f>
        <v>0</v>
      </c>
      <c r="R130" s="140">
        <f>ROUND(J130*H130,2)</f>
        <v>0</v>
      </c>
      <c r="T130" s="141">
        <f>S130*H130</f>
        <v>0</v>
      </c>
      <c r="U130" s="141">
        <v>0</v>
      </c>
      <c r="V130" s="141">
        <f>U130*H130</f>
        <v>0</v>
      </c>
      <c r="W130" s="141">
        <v>0.20499999999999999</v>
      </c>
      <c r="X130" s="142">
        <f>W130*H130</f>
        <v>1.1889999999999998</v>
      </c>
      <c r="AR130" s="143" t="s">
        <v>152</v>
      </c>
      <c r="AT130" s="143" t="s">
        <v>147</v>
      </c>
      <c r="AU130" s="143" t="s">
        <v>88</v>
      </c>
      <c r="AY130" s="13" t="s">
        <v>145</v>
      </c>
      <c r="BE130" s="144">
        <f>IF(O130="základní",K130,0)</f>
        <v>0</v>
      </c>
      <c r="BF130" s="144">
        <f>IF(O130="snížená",K130,0)</f>
        <v>0</v>
      </c>
      <c r="BG130" s="144">
        <f>IF(O130="zákl. přenesená",K130,0)</f>
        <v>0</v>
      </c>
      <c r="BH130" s="144">
        <f>IF(O130="sníž. přenesená",K130,0)</f>
        <v>0</v>
      </c>
      <c r="BI130" s="144">
        <f>IF(O130="nulová",K130,0)</f>
        <v>0</v>
      </c>
      <c r="BJ130" s="13" t="s">
        <v>86</v>
      </c>
      <c r="BK130" s="144">
        <f>ROUND(P130*H130,2)</f>
        <v>0</v>
      </c>
      <c r="BL130" s="13" t="s">
        <v>152</v>
      </c>
      <c r="BM130" s="143" t="s">
        <v>164</v>
      </c>
    </row>
    <row r="131" spans="2:65" s="1" customFormat="1" ht="29.25" x14ac:dyDescent="0.2">
      <c r="B131" s="28"/>
      <c r="D131" s="145" t="s">
        <v>154</v>
      </c>
      <c r="F131" s="146" t="s">
        <v>165</v>
      </c>
      <c r="I131" s="147"/>
      <c r="J131" s="147"/>
      <c r="M131" s="28"/>
      <c r="N131" s="148"/>
      <c r="X131" s="52"/>
      <c r="AT131" s="13" t="s">
        <v>154</v>
      </c>
      <c r="AU131" s="13" t="s">
        <v>88</v>
      </c>
    </row>
    <row r="132" spans="2:65" s="1" customFormat="1" ht="24.2" customHeight="1" x14ac:dyDescent="0.2">
      <c r="B132" s="28"/>
      <c r="C132" s="131" t="s">
        <v>152</v>
      </c>
      <c r="D132" s="131" t="s">
        <v>147</v>
      </c>
      <c r="E132" s="132" t="s">
        <v>166</v>
      </c>
      <c r="F132" s="133" t="s">
        <v>167</v>
      </c>
      <c r="G132" s="134" t="s">
        <v>163</v>
      </c>
      <c r="H132" s="135">
        <v>7</v>
      </c>
      <c r="I132" s="136"/>
      <c r="J132" s="136"/>
      <c r="K132" s="137">
        <f>ROUND(P132*H132,2)</f>
        <v>0</v>
      </c>
      <c r="L132" s="133" t="s">
        <v>151</v>
      </c>
      <c r="M132" s="28"/>
      <c r="N132" s="138" t="s">
        <v>1</v>
      </c>
      <c r="O132" s="139" t="s">
        <v>41</v>
      </c>
      <c r="P132" s="140">
        <f>I132+J132</f>
        <v>0</v>
      </c>
      <c r="Q132" s="140">
        <f>ROUND(I132*H132,2)</f>
        <v>0</v>
      </c>
      <c r="R132" s="140">
        <f>ROUND(J132*H132,2)</f>
        <v>0</v>
      </c>
      <c r="T132" s="141">
        <f>S132*H132</f>
        <v>0</v>
      </c>
      <c r="U132" s="141">
        <v>3.6900000000000002E-2</v>
      </c>
      <c r="V132" s="141">
        <f>U132*H132</f>
        <v>0.25830000000000003</v>
      </c>
      <c r="W132" s="141">
        <v>0</v>
      </c>
      <c r="X132" s="142">
        <f>W132*H132</f>
        <v>0</v>
      </c>
      <c r="AR132" s="143" t="s">
        <v>152</v>
      </c>
      <c r="AT132" s="143" t="s">
        <v>147</v>
      </c>
      <c r="AU132" s="143" t="s">
        <v>88</v>
      </c>
      <c r="AY132" s="13" t="s">
        <v>145</v>
      </c>
      <c r="BE132" s="144">
        <f>IF(O132="základní",K132,0)</f>
        <v>0</v>
      </c>
      <c r="BF132" s="144">
        <f>IF(O132="snížená",K132,0)</f>
        <v>0</v>
      </c>
      <c r="BG132" s="144">
        <f>IF(O132="zákl. přenesená",K132,0)</f>
        <v>0</v>
      </c>
      <c r="BH132" s="144">
        <f>IF(O132="sníž. přenesená",K132,0)</f>
        <v>0</v>
      </c>
      <c r="BI132" s="144">
        <f>IF(O132="nulová",K132,0)</f>
        <v>0</v>
      </c>
      <c r="BJ132" s="13" t="s">
        <v>86</v>
      </c>
      <c r="BK132" s="144">
        <f>ROUND(P132*H132,2)</f>
        <v>0</v>
      </c>
      <c r="BL132" s="13" t="s">
        <v>152</v>
      </c>
      <c r="BM132" s="143" t="s">
        <v>168</v>
      </c>
    </row>
    <row r="133" spans="2:65" s="1" customFormat="1" ht="58.5" x14ac:dyDescent="0.2">
      <c r="B133" s="28"/>
      <c r="D133" s="145" t="s">
        <v>154</v>
      </c>
      <c r="F133" s="146" t="s">
        <v>169</v>
      </c>
      <c r="I133" s="147"/>
      <c r="J133" s="147"/>
      <c r="M133" s="28"/>
      <c r="N133" s="148"/>
      <c r="X133" s="52"/>
      <c r="AT133" s="13" t="s">
        <v>154</v>
      </c>
      <c r="AU133" s="13" t="s">
        <v>88</v>
      </c>
    </row>
    <row r="134" spans="2:65" s="1" customFormat="1" ht="24.2" customHeight="1" x14ac:dyDescent="0.2">
      <c r="B134" s="28"/>
      <c r="C134" s="131" t="s">
        <v>170</v>
      </c>
      <c r="D134" s="131" t="s">
        <v>147</v>
      </c>
      <c r="E134" s="132" t="s">
        <v>171</v>
      </c>
      <c r="F134" s="133" t="s">
        <v>172</v>
      </c>
      <c r="G134" s="134" t="s">
        <v>150</v>
      </c>
      <c r="H134" s="135">
        <v>18</v>
      </c>
      <c r="I134" s="136"/>
      <c r="J134" s="136"/>
      <c r="K134" s="137">
        <f>ROUND(P134*H134,2)</f>
        <v>0</v>
      </c>
      <c r="L134" s="133" t="s">
        <v>151</v>
      </c>
      <c r="M134" s="28"/>
      <c r="N134" s="138" t="s">
        <v>1</v>
      </c>
      <c r="O134" s="139" t="s">
        <v>41</v>
      </c>
      <c r="P134" s="140">
        <f>I134+J134</f>
        <v>0</v>
      </c>
      <c r="Q134" s="140">
        <f>ROUND(I134*H134,2)</f>
        <v>0</v>
      </c>
      <c r="R134" s="140">
        <f>ROUND(J134*H134,2)</f>
        <v>0</v>
      </c>
      <c r="T134" s="141">
        <f>S134*H134</f>
        <v>0</v>
      </c>
      <c r="U134" s="141">
        <v>0</v>
      </c>
      <c r="V134" s="141">
        <f>U134*H134</f>
        <v>0</v>
      </c>
      <c r="W134" s="141">
        <v>0</v>
      </c>
      <c r="X134" s="142">
        <f>W134*H134</f>
        <v>0</v>
      </c>
      <c r="AR134" s="143" t="s">
        <v>152</v>
      </c>
      <c r="AT134" s="143" t="s">
        <v>147</v>
      </c>
      <c r="AU134" s="143" t="s">
        <v>88</v>
      </c>
      <c r="AY134" s="13" t="s">
        <v>145</v>
      </c>
      <c r="BE134" s="144">
        <f>IF(O134="základní",K134,0)</f>
        <v>0</v>
      </c>
      <c r="BF134" s="144">
        <f>IF(O134="snížená",K134,0)</f>
        <v>0</v>
      </c>
      <c r="BG134" s="144">
        <f>IF(O134="zákl. přenesená",K134,0)</f>
        <v>0</v>
      </c>
      <c r="BH134" s="144">
        <f>IF(O134="sníž. přenesená",K134,0)</f>
        <v>0</v>
      </c>
      <c r="BI134" s="144">
        <f>IF(O134="nulová",K134,0)</f>
        <v>0</v>
      </c>
      <c r="BJ134" s="13" t="s">
        <v>86</v>
      </c>
      <c r="BK134" s="144">
        <f>ROUND(P134*H134,2)</f>
        <v>0</v>
      </c>
      <c r="BL134" s="13" t="s">
        <v>152</v>
      </c>
      <c r="BM134" s="143" t="s">
        <v>173</v>
      </c>
    </row>
    <row r="135" spans="2:65" s="1" customFormat="1" ht="19.5" x14ac:dyDescent="0.2">
      <c r="B135" s="28"/>
      <c r="D135" s="145" t="s">
        <v>154</v>
      </c>
      <c r="F135" s="146" t="s">
        <v>174</v>
      </c>
      <c r="I135" s="147"/>
      <c r="J135" s="147"/>
      <c r="M135" s="28"/>
      <c r="N135" s="148"/>
      <c r="X135" s="52"/>
      <c r="AT135" s="13" t="s">
        <v>154</v>
      </c>
      <c r="AU135" s="13" t="s">
        <v>88</v>
      </c>
    </row>
    <row r="136" spans="2:65" s="1" customFormat="1" ht="33" customHeight="1" x14ac:dyDescent="0.2">
      <c r="B136" s="28"/>
      <c r="C136" s="131" t="s">
        <v>175</v>
      </c>
      <c r="D136" s="131" t="s">
        <v>147</v>
      </c>
      <c r="E136" s="132" t="s">
        <v>176</v>
      </c>
      <c r="F136" s="133" t="s">
        <v>177</v>
      </c>
      <c r="G136" s="134" t="s">
        <v>178</v>
      </c>
      <c r="H136" s="135">
        <v>1.8</v>
      </c>
      <c r="I136" s="136"/>
      <c r="J136" s="136"/>
      <c r="K136" s="137">
        <f>ROUND(P136*H136,2)</f>
        <v>0</v>
      </c>
      <c r="L136" s="133" t="s">
        <v>151</v>
      </c>
      <c r="M136" s="28"/>
      <c r="N136" s="138" t="s">
        <v>1</v>
      </c>
      <c r="O136" s="139" t="s">
        <v>41</v>
      </c>
      <c r="P136" s="140">
        <f>I136+J136</f>
        <v>0</v>
      </c>
      <c r="Q136" s="140">
        <f>ROUND(I136*H136,2)</f>
        <v>0</v>
      </c>
      <c r="R136" s="140">
        <f>ROUND(J136*H136,2)</f>
        <v>0</v>
      </c>
      <c r="T136" s="141">
        <f>S136*H136</f>
        <v>0</v>
      </c>
      <c r="U136" s="141">
        <v>0</v>
      </c>
      <c r="V136" s="141">
        <f>U136*H136</f>
        <v>0</v>
      </c>
      <c r="W136" s="141">
        <v>0</v>
      </c>
      <c r="X136" s="142">
        <f>W136*H136</f>
        <v>0</v>
      </c>
      <c r="AR136" s="143" t="s">
        <v>152</v>
      </c>
      <c r="AT136" s="143" t="s">
        <v>147</v>
      </c>
      <c r="AU136" s="143" t="s">
        <v>88</v>
      </c>
      <c r="AY136" s="13" t="s">
        <v>145</v>
      </c>
      <c r="BE136" s="144">
        <f>IF(O136="základní",K136,0)</f>
        <v>0</v>
      </c>
      <c r="BF136" s="144">
        <f>IF(O136="snížená",K136,0)</f>
        <v>0</v>
      </c>
      <c r="BG136" s="144">
        <f>IF(O136="zákl. přenesená",K136,0)</f>
        <v>0</v>
      </c>
      <c r="BH136" s="144">
        <f>IF(O136="sníž. přenesená",K136,0)</f>
        <v>0</v>
      </c>
      <c r="BI136" s="144">
        <f>IF(O136="nulová",K136,0)</f>
        <v>0</v>
      </c>
      <c r="BJ136" s="13" t="s">
        <v>86</v>
      </c>
      <c r="BK136" s="144">
        <f>ROUND(P136*H136,2)</f>
        <v>0</v>
      </c>
      <c r="BL136" s="13" t="s">
        <v>152</v>
      </c>
      <c r="BM136" s="143" t="s">
        <v>179</v>
      </c>
    </row>
    <row r="137" spans="2:65" s="1" customFormat="1" ht="19.5" x14ac:dyDescent="0.2">
      <c r="B137" s="28"/>
      <c r="D137" s="145" t="s">
        <v>154</v>
      </c>
      <c r="F137" s="146" t="s">
        <v>180</v>
      </c>
      <c r="I137" s="147"/>
      <c r="J137" s="147"/>
      <c r="M137" s="28"/>
      <c r="N137" s="148"/>
      <c r="X137" s="52"/>
      <c r="AT137" s="13" t="s">
        <v>154</v>
      </c>
      <c r="AU137" s="13" t="s">
        <v>88</v>
      </c>
    </row>
    <row r="138" spans="2:65" s="1" customFormat="1" ht="33" customHeight="1" x14ac:dyDescent="0.2">
      <c r="B138" s="28"/>
      <c r="C138" s="131" t="s">
        <v>181</v>
      </c>
      <c r="D138" s="131" t="s">
        <v>147</v>
      </c>
      <c r="E138" s="132" t="s">
        <v>182</v>
      </c>
      <c r="F138" s="133" t="s">
        <v>183</v>
      </c>
      <c r="G138" s="134" t="s">
        <v>178</v>
      </c>
      <c r="H138" s="135">
        <v>2.08</v>
      </c>
      <c r="I138" s="136"/>
      <c r="J138" s="136"/>
      <c r="K138" s="137">
        <f>ROUND(P138*H138,2)</f>
        <v>0</v>
      </c>
      <c r="L138" s="133" t="s">
        <v>151</v>
      </c>
      <c r="M138" s="28"/>
      <c r="N138" s="138" t="s">
        <v>1</v>
      </c>
      <c r="O138" s="139" t="s">
        <v>41</v>
      </c>
      <c r="P138" s="140">
        <f>I138+J138</f>
        <v>0</v>
      </c>
      <c r="Q138" s="140">
        <f>ROUND(I138*H138,2)</f>
        <v>0</v>
      </c>
      <c r="R138" s="140">
        <f>ROUND(J138*H138,2)</f>
        <v>0</v>
      </c>
      <c r="T138" s="141">
        <f>S138*H138</f>
        <v>0</v>
      </c>
      <c r="U138" s="141">
        <v>0</v>
      </c>
      <c r="V138" s="141">
        <f>U138*H138</f>
        <v>0</v>
      </c>
      <c r="W138" s="141">
        <v>0</v>
      </c>
      <c r="X138" s="142">
        <f>W138*H138</f>
        <v>0</v>
      </c>
      <c r="AR138" s="143" t="s">
        <v>152</v>
      </c>
      <c r="AT138" s="143" t="s">
        <v>147</v>
      </c>
      <c r="AU138" s="143" t="s">
        <v>88</v>
      </c>
      <c r="AY138" s="13" t="s">
        <v>145</v>
      </c>
      <c r="BE138" s="144">
        <f>IF(O138="základní",K138,0)</f>
        <v>0</v>
      </c>
      <c r="BF138" s="144">
        <f>IF(O138="snížená",K138,0)</f>
        <v>0</v>
      </c>
      <c r="BG138" s="144">
        <f>IF(O138="zákl. přenesená",K138,0)</f>
        <v>0</v>
      </c>
      <c r="BH138" s="144">
        <f>IF(O138="sníž. přenesená",K138,0)</f>
        <v>0</v>
      </c>
      <c r="BI138" s="144">
        <f>IF(O138="nulová",K138,0)</f>
        <v>0</v>
      </c>
      <c r="BJ138" s="13" t="s">
        <v>86</v>
      </c>
      <c r="BK138" s="144">
        <f>ROUND(P138*H138,2)</f>
        <v>0</v>
      </c>
      <c r="BL138" s="13" t="s">
        <v>152</v>
      </c>
      <c r="BM138" s="143" t="s">
        <v>184</v>
      </c>
    </row>
    <row r="139" spans="2:65" s="1" customFormat="1" ht="29.25" x14ac:dyDescent="0.2">
      <c r="B139" s="28"/>
      <c r="D139" s="145" t="s">
        <v>154</v>
      </c>
      <c r="F139" s="146" t="s">
        <v>185</v>
      </c>
      <c r="I139" s="147"/>
      <c r="J139" s="147"/>
      <c r="M139" s="28"/>
      <c r="N139" s="148"/>
      <c r="X139" s="52"/>
      <c r="AT139" s="13" t="s">
        <v>154</v>
      </c>
      <c r="AU139" s="13" t="s">
        <v>88</v>
      </c>
    </row>
    <row r="140" spans="2:65" s="1" customFormat="1" ht="37.9" customHeight="1" x14ac:dyDescent="0.2">
      <c r="B140" s="28"/>
      <c r="C140" s="131" t="s">
        <v>186</v>
      </c>
      <c r="D140" s="131" t="s">
        <v>147</v>
      </c>
      <c r="E140" s="132" t="s">
        <v>187</v>
      </c>
      <c r="F140" s="133" t="s">
        <v>188</v>
      </c>
      <c r="G140" s="134" t="s">
        <v>178</v>
      </c>
      <c r="H140" s="135">
        <v>3.88</v>
      </c>
      <c r="I140" s="136"/>
      <c r="J140" s="136"/>
      <c r="K140" s="137">
        <f>ROUND(P140*H140,2)</f>
        <v>0</v>
      </c>
      <c r="L140" s="133" t="s">
        <v>151</v>
      </c>
      <c r="M140" s="28"/>
      <c r="N140" s="138" t="s">
        <v>1</v>
      </c>
      <c r="O140" s="139" t="s">
        <v>41</v>
      </c>
      <c r="P140" s="140">
        <f>I140+J140</f>
        <v>0</v>
      </c>
      <c r="Q140" s="140">
        <f>ROUND(I140*H140,2)</f>
        <v>0</v>
      </c>
      <c r="R140" s="140">
        <f>ROUND(J140*H140,2)</f>
        <v>0</v>
      </c>
      <c r="T140" s="141">
        <f>S140*H140</f>
        <v>0</v>
      </c>
      <c r="U140" s="141">
        <v>0</v>
      </c>
      <c r="V140" s="141">
        <f>U140*H140</f>
        <v>0</v>
      </c>
      <c r="W140" s="141">
        <v>0</v>
      </c>
      <c r="X140" s="142">
        <f>W140*H140</f>
        <v>0</v>
      </c>
      <c r="AR140" s="143" t="s">
        <v>152</v>
      </c>
      <c r="AT140" s="143" t="s">
        <v>147</v>
      </c>
      <c r="AU140" s="143" t="s">
        <v>88</v>
      </c>
      <c r="AY140" s="13" t="s">
        <v>145</v>
      </c>
      <c r="BE140" s="144">
        <f>IF(O140="základní",K140,0)</f>
        <v>0</v>
      </c>
      <c r="BF140" s="144">
        <f>IF(O140="snížená",K140,0)</f>
        <v>0</v>
      </c>
      <c r="BG140" s="144">
        <f>IF(O140="zákl. přenesená",K140,0)</f>
        <v>0</v>
      </c>
      <c r="BH140" s="144">
        <f>IF(O140="sníž. přenesená",K140,0)</f>
        <v>0</v>
      </c>
      <c r="BI140" s="144">
        <f>IF(O140="nulová",K140,0)</f>
        <v>0</v>
      </c>
      <c r="BJ140" s="13" t="s">
        <v>86</v>
      </c>
      <c r="BK140" s="144">
        <f>ROUND(P140*H140,2)</f>
        <v>0</v>
      </c>
      <c r="BL140" s="13" t="s">
        <v>152</v>
      </c>
      <c r="BM140" s="143" t="s">
        <v>189</v>
      </c>
    </row>
    <row r="141" spans="2:65" s="1" customFormat="1" ht="39" x14ac:dyDescent="0.2">
      <c r="B141" s="28"/>
      <c r="D141" s="145" t="s">
        <v>154</v>
      </c>
      <c r="F141" s="146" t="s">
        <v>190</v>
      </c>
      <c r="I141" s="147"/>
      <c r="J141" s="147"/>
      <c r="M141" s="28"/>
      <c r="N141" s="148"/>
      <c r="X141" s="52"/>
      <c r="AT141" s="13" t="s">
        <v>154</v>
      </c>
      <c r="AU141" s="13" t="s">
        <v>88</v>
      </c>
    </row>
    <row r="142" spans="2:65" s="1" customFormat="1" ht="33" customHeight="1" x14ac:dyDescent="0.2">
      <c r="B142" s="28"/>
      <c r="C142" s="131" t="s">
        <v>191</v>
      </c>
      <c r="D142" s="131" t="s">
        <v>147</v>
      </c>
      <c r="E142" s="132" t="s">
        <v>192</v>
      </c>
      <c r="F142" s="133" t="s">
        <v>193</v>
      </c>
      <c r="G142" s="134" t="s">
        <v>194</v>
      </c>
      <c r="H142" s="135">
        <v>6.48</v>
      </c>
      <c r="I142" s="136"/>
      <c r="J142" s="136"/>
      <c r="K142" s="137">
        <f>ROUND(P142*H142,2)</f>
        <v>0</v>
      </c>
      <c r="L142" s="133" t="s">
        <v>151</v>
      </c>
      <c r="M142" s="28"/>
      <c r="N142" s="138" t="s">
        <v>1</v>
      </c>
      <c r="O142" s="139" t="s">
        <v>41</v>
      </c>
      <c r="P142" s="140">
        <f>I142+J142</f>
        <v>0</v>
      </c>
      <c r="Q142" s="140">
        <f>ROUND(I142*H142,2)</f>
        <v>0</v>
      </c>
      <c r="R142" s="140">
        <f>ROUND(J142*H142,2)</f>
        <v>0</v>
      </c>
      <c r="T142" s="141">
        <f>S142*H142</f>
        <v>0</v>
      </c>
      <c r="U142" s="141">
        <v>0</v>
      </c>
      <c r="V142" s="141">
        <f>U142*H142</f>
        <v>0</v>
      </c>
      <c r="W142" s="141">
        <v>0</v>
      </c>
      <c r="X142" s="142">
        <f>W142*H142</f>
        <v>0</v>
      </c>
      <c r="AR142" s="143" t="s">
        <v>152</v>
      </c>
      <c r="AT142" s="143" t="s">
        <v>147</v>
      </c>
      <c r="AU142" s="143" t="s">
        <v>88</v>
      </c>
      <c r="AY142" s="13" t="s">
        <v>145</v>
      </c>
      <c r="BE142" s="144">
        <f>IF(O142="základní",K142,0)</f>
        <v>0</v>
      </c>
      <c r="BF142" s="144">
        <f>IF(O142="snížená",K142,0)</f>
        <v>0</v>
      </c>
      <c r="BG142" s="144">
        <f>IF(O142="zákl. přenesená",K142,0)</f>
        <v>0</v>
      </c>
      <c r="BH142" s="144">
        <f>IF(O142="sníž. přenesená",K142,0)</f>
        <v>0</v>
      </c>
      <c r="BI142" s="144">
        <f>IF(O142="nulová",K142,0)</f>
        <v>0</v>
      </c>
      <c r="BJ142" s="13" t="s">
        <v>86</v>
      </c>
      <c r="BK142" s="144">
        <f>ROUND(P142*H142,2)</f>
        <v>0</v>
      </c>
      <c r="BL142" s="13" t="s">
        <v>152</v>
      </c>
      <c r="BM142" s="143" t="s">
        <v>195</v>
      </c>
    </row>
    <row r="143" spans="2:65" s="1" customFormat="1" ht="29.25" x14ac:dyDescent="0.2">
      <c r="B143" s="28"/>
      <c r="D143" s="145" t="s">
        <v>154</v>
      </c>
      <c r="F143" s="146" t="s">
        <v>196</v>
      </c>
      <c r="I143" s="147"/>
      <c r="J143" s="147"/>
      <c r="M143" s="28"/>
      <c r="N143" s="148"/>
      <c r="X143" s="52"/>
      <c r="AT143" s="13" t="s">
        <v>154</v>
      </c>
      <c r="AU143" s="13" t="s">
        <v>88</v>
      </c>
    </row>
    <row r="144" spans="2:65" s="1" customFormat="1" ht="24.2" customHeight="1" x14ac:dyDescent="0.2">
      <c r="B144" s="28"/>
      <c r="C144" s="131" t="s">
        <v>197</v>
      </c>
      <c r="D144" s="131" t="s">
        <v>147</v>
      </c>
      <c r="E144" s="132" t="s">
        <v>198</v>
      </c>
      <c r="F144" s="133" t="s">
        <v>199</v>
      </c>
      <c r="G144" s="134" t="s">
        <v>178</v>
      </c>
      <c r="H144" s="135">
        <v>6.48</v>
      </c>
      <c r="I144" s="136"/>
      <c r="J144" s="136"/>
      <c r="K144" s="137">
        <f>ROUND(P144*H144,2)</f>
        <v>0</v>
      </c>
      <c r="L144" s="133" t="s">
        <v>151</v>
      </c>
      <c r="M144" s="28"/>
      <c r="N144" s="138" t="s">
        <v>1</v>
      </c>
      <c r="O144" s="139" t="s">
        <v>41</v>
      </c>
      <c r="P144" s="140">
        <f>I144+J144</f>
        <v>0</v>
      </c>
      <c r="Q144" s="140">
        <f>ROUND(I144*H144,2)</f>
        <v>0</v>
      </c>
      <c r="R144" s="140">
        <f>ROUND(J144*H144,2)</f>
        <v>0</v>
      </c>
      <c r="T144" s="141">
        <f>S144*H144</f>
        <v>0</v>
      </c>
      <c r="U144" s="141">
        <v>0</v>
      </c>
      <c r="V144" s="141">
        <f>U144*H144</f>
        <v>0</v>
      </c>
      <c r="W144" s="141">
        <v>0</v>
      </c>
      <c r="X144" s="142">
        <f>W144*H144</f>
        <v>0</v>
      </c>
      <c r="AR144" s="143" t="s">
        <v>152</v>
      </c>
      <c r="AT144" s="143" t="s">
        <v>147</v>
      </c>
      <c r="AU144" s="143" t="s">
        <v>88</v>
      </c>
      <c r="AY144" s="13" t="s">
        <v>145</v>
      </c>
      <c r="BE144" s="144">
        <f>IF(O144="základní",K144,0)</f>
        <v>0</v>
      </c>
      <c r="BF144" s="144">
        <f>IF(O144="snížená",K144,0)</f>
        <v>0</v>
      </c>
      <c r="BG144" s="144">
        <f>IF(O144="zákl. přenesená",K144,0)</f>
        <v>0</v>
      </c>
      <c r="BH144" s="144">
        <f>IF(O144="sníž. přenesená",K144,0)</f>
        <v>0</v>
      </c>
      <c r="BI144" s="144">
        <f>IF(O144="nulová",K144,0)</f>
        <v>0</v>
      </c>
      <c r="BJ144" s="13" t="s">
        <v>86</v>
      </c>
      <c r="BK144" s="144">
        <f>ROUND(P144*H144,2)</f>
        <v>0</v>
      </c>
      <c r="BL144" s="13" t="s">
        <v>152</v>
      </c>
      <c r="BM144" s="143" t="s">
        <v>200</v>
      </c>
    </row>
    <row r="145" spans="2:65" s="1" customFormat="1" ht="19.5" x14ac:dyDescent="0.2">
      <c r="B145" s="28"/>
      <c r="D145" s="145" t="s">
        <v>154</v>
      </c>
      <c r="F145" s="146" t="s">
        <v>201</v>
      </c>
      <c r="I145" s="147"/>
      <c r="J145" s="147"/>
      <c r="M145" s="28"/>
      <c r="N145" s="148"/>
      <c r="X145" s="52"/>
      <c r="AT145" s="13" t="s">
        <v>154</v>
      </c>
      <c r="AU145" s="13" t="s">
        <v>88</v>
      </c>
    </row>
    <row r="146" spans="2:65" s="1" customFormat="1" ht="24.2" customHeight="1" x14ac:dyDescent="0.2">
      <c r="B146" s="28"/>
      <c r="C146" s="131" t="s">
        <v>202</v>
      </c>
      <c r="D146" s="131" t="s">
        <v>147</v>
      </c>
      <c r="E146" s="132" t="s">
        <v>203</v>
      </c>
      <c r="F146" s="133" t="s">
        <v>204</v>
      </c>
      <c r="G146" s="134" t="s">
        <v>150</v>
      </c>
      <c r="H146" s="135">
        <v>6</v>
      </c>
      <c r="I146" s="136"/>
      <c r="J146" s="136"/>
      <c r="K146" s="137">
        <f>ROUND(P146*H146,2)</f>
        <v>0</v>
      </c>
      <c r="L146" s="133" t="s">
        <v>151</v>
      </c>
      <c r="M146" s="28"/>
      <c r="N146" s="138" t="s">
        <v>1</v>
      </c>
      <c r="O146" s="139" t="s">
        <v>41</v>
      </c>
      <c r="P146" s="140">
        <f>I146+J146</f>
        <v>0</v>
      </c>
      <c r="Q146" s="140">
        <f>ROUND(I146*H146,2)</f>
        <v>0</v>
      </c>
      <c r="R146" s="140">
        <f>ROUND(J146*H146,2)</f>
        <v>0</v>
      </c>
      <c r="T146" s="141">
        <f>S146*H146</f>
        <v>0</v>
      </c>
      <c r="U146" s="141">
        <v>0</v>
      </c>
      <c r="V146" s="141">
        <f>U146*H146</f>
        <v>0</v>
      </c>
      <c r="W146" s="141">
        <v>0</v>
      </c>
      <c r="X146" s="142">
        <f>W146*H146</f>
        <v>0</v>
      </c>
      <c r="AR146" s="143" t="s">
        <v>152</v>
      </c>
      <c r="AT146" s="143" t="s">
        <v>147</v>
      </c>
      <c r="AU146" s="143" t="s">
        <v>88</v>
      </c>
      <c r="AY146" s="13" t="s">
        <v>145</v>
      </c>
      <c r="BE146" s="144">
        <f>IF(O146="základní",K146,0)</f>
        <v>0</v>
      </c>
      <c r="BF146" s="144">
        <f>IF(O146="snížená",K146,0)</f>
        <v>0</v>
      </c>
      <c r="BG146" s="144">
        <f>IF(O146="zákl. přenesená",K146,0)</f>
        <v>0</v>
      </c>
      <c r="BH146" s="144">
        <f>IF(O146="sníž. přenesená",K146,0)</f>
        <v>0</v>
      </c>
      <c r="BI146" s="144">
        <f>IF(O146="nulová",K146,0)</f>
        <v>0</v>
      </c>
      <c r="BJ146" s="13" t="s">
        <v>86</v>
      </c>
      <c r="BK146" s="144">
        <f>ROUND(P146*H146,2)</f>
        <v>0</v>
      </c>
      <c r="BL146" s="13" t="s">
        <v>152</v>
      </c>
      <c r="BM146" s="143" t="s">
        <v>205</v>
      </c>
    </row>
    <row r="147" spans="2:65" s="1" customFormat="1" ht="19.5" x14ac:dyDescent="0.2">
      <c r="B147" s="28"/>
      <c r="D147" s="145" t="s">
        <v>154</v>
      </c>
      <c r="F147" s="146" t="s">
        <v>206</v>
      </c>
      <c r="I147" s="147"/>
      <c r="J147" s="147"/>
      <c r="M147" s="28"/>
      <c r="N147" s="148"/>
      <c r="X147" s="52"/>
      <c r="AT147" s="13" t="s">
        <v>154</v>
      </c>
      <c r="AU147" s="13" t="s">
        <v>88</v>
      </c>
    </row>
    <row r="148" spans="2:65" s="1" customFormat="1" ht="24.2" customHeight="1" x14ac:dyDescent="0.2">
      <c r="B148" s="28"/>
      <c r="C148" s="149" t="s">
        <v>9</v>
      </c>
      <c r="D148" s="149" t="s">
        <v>207</v>
      </c>
      <c r="E148" s="150" t="s">
        <v>208</v>
      </c>
      <c r="F148" s="151" t="s">
        <v>209</v>
      </c>
      <c r="G148" s="152" t="s">
        <v>210</v>
      </c>
      <c r="H148" s="153">
        <v>0.12</v>
      </c>
      <c r="I148" s="154"/>
      <c r="J148" s="155"/>
      <c r="K148" s="156">
        <f>ROUND(P148*H148,2)</f>
        <v>0</v>
      </c>
      <c r="L148" s="151" t="s">
        <v>151</v>
      </c>
      <c r="M148" s="157"/>
      <c r="N148" s="158" t="s">
        <v>1</v>
      </c>
      <c r="O148" s="139" t="s">
        <v>41</v>
      </c>
      <c r="P148" s="140">
        <f>I148+J148</f>
        <v>0</v>
      </c>
      <c r="Q148" s="140">
        <f>ROUND(I148*H148,2)</f>
        <v>0</v>
      </c>
      <c r="R148" s="140">
        <f>ROUND(J148*H148,2)</f>
        <v>0</v>
      </c>
      <c r="T148" s="141">
        <f>S148*H148</f>
        <v>0</v>
      </c>
      <c r="U148" s="141">
        <v>1E-3</v>
      </c>
      <c r="V148" s="141">
        <f>U148*H148</f>
        <v>1.2E-4</v>
      </c>
      <c r="W148" s="141">
        <v>0</v>
      </c>
      <c r="X148" s="142">
        <f>W148*H148</f>
        <v>0</v>
      </c>
      <c r="AR148" s="143" t="s">
        <v>186</v>
      </c>
      <c r="AT148" s="143" t="s">
        <v>207</v>
      </c>
      <c r="AU148" s="143" t="s">
        <v>88</v>
      </c>
      <c r="AY148" s="13" t="s">
        <v>145</v>
      </c>
      <c r="BE148" s="144">
        <f>IF(O148="základní",K148,0)</f>
        <v>0</v>
      </c>
      <c r="BF148" s="144">
        <f>IF(O148="snížená",K148,0)</f>
        <v>0</v>
      </c>
      <c r="BG148" s="144">
        <f>IF(O148="zákl. přenesená",K148,0)</f>
        <v>0</v>
      </c>
      <c r="BH148" s="144">
        <f>IF(O148="sníž. přenesená",K148,0)</f>
        <v>0</v>
      </c>
      <c r="BI148" s="144">
        <f>IF(O148="nulová",K148,0)</f>
        <v>0</v>
      </c>
      <c r="BJ148" s="13" t="s">
        <v>86</v>
      </c>
      <c r="BK148" s="144">
        <f>ROUND(P148*H148,2)</f>
        <v>0</v>
      </c>
      <c r="BL148" s="13" t="s">
        <v>152</v>
      </c>
      <c r="BM148" s="143" t="s">
        <v>211</v>
      </c>
    </row>
    <row r="149" spans="2:65" s="1" customFormat="1" ht="11.25" x14ac:dyDescent="0.2">
      <c r="B149" s="28"/>
      <c r="D149" s="145" t="s">
        <v>154</v>
      </c>
      <c r="F149" s="146" t="s">
        <v>209</v>
      </c>
      <c r="I149" s="147"/>
      <c r="J149" s="147"/>
      <c r="M149" s="28"/>
      <c r="N149" s="148"/>
      <c r="X149" s="52"/>
      <c r="AT149" s="13" t="s">
        <v>154</v>
      </c>
      <c r="AU149" s="13" t="s">
        <v>88</v>
      </c>
    </row>
    <row r="150" spans="2:65" s="1" customFormat="1" ht="24.2" customHeight="1" x14ac:dyDescent="0.2">
      <c r="B150" s="28"/>
      <c r="C150" s="131" t="s">
        <v>212</v>
      </c>
      <c r="D150" s="131" t="s">
        <v>147</v>
      </c>
      <c r="E150" s="132" t="s">
        <v>213</v>
      </c>
      <c r="F150" s="133" t="s">
        <v>214</v>
      </c>
      <c r="G150" s="134" t="s">
        <v>150</v>
      </c>
      <c r="H150" s="135">
        <v>6</v>
      </c>
      <c r="I150" s="136"/>
      <c r="J150" s="136"/>
      <c r="K150" s="137">
        <f>ROUND(P150*H150,2)</f>
        <v>0</v>
      </c>
      <c r="L150" s="133" t="s">
        <v>151</v>
      </c>
      <c r="M150" s="28"/>
      <c r="N150" s="138" t="s">
        <v>1</v>
      </c>
      <c r="O150" s="139" t="s">
        <v>41</v>
      </c>
      <c r="P150" s="140">
        <f>I150+J150</f>
        <v>0</v>
      </c>
      <c r="Q150" s="140">
        <f>ROUND(I150*H150,2)</f>
        <v>0</v>
      </c>
      <c r="R150" s="140">
        <f>ROUND(J150*H150,2)</f>
        <v>0</v>
      </c>
      <c r="T150" s="141">
        <f>S150*H150</f>
        <v>0</v>
      </c>
      <c r="U150" s="141">
        <v>0</v>
      </c>
      <c r="V150" s="141">
        <f>U150*H150</f>
        <v>0</v>
      </c>
      <c r="W150" s="141">
        <v>0</v>
      </c>
      <c r="X150" s="142">
        <f>W150*H150</f>
        <v>0</v>
      </c>
      <c r="AR150" s="143" t="s">
        <v>152</v>
      </c>
      <c r="AT150" s="143" t="s">
        <v>147</v>
      </c>
      <c r="AU150" s="143" t="s">
        <v>88</v>
      </c>
      <c r="AY150" s="13" t="s">
        <v>145</v>
      </c>
      <c r="BE150" s="144">
        <f>IF(O150="základní",K150,0)</f>
        <v>0</v>
      </c>
      <c r="BF150" s="144">
        <f>IF(O150="snížená",K150,0)</f>
        <v>0</v>
      </c>
      <c r="BG150" s="144">
        <f>IF(O150="zákl. přenesená",K150,0)</f>
        <v>0</v>
      </c>
      <c r="BH150" s="144">
        <f>IF(O150="sníž. přenesená",K150,0)</f>
        <v>0</v>
      </c>
      <c r="BI150" s="144">
        <f>IF(O150="nulová",K150,0)</f>
        <v>0</v>
      </c>
      <c r="BJ150" s="13" t="s">
        <v>86</v>
      </c>
      <c r="BK150" s="144">
        <f>ROUND(P150*H150,2)</f>
        <v>0</v>
      </c>
      <c r="BL150" s="13" t="s">
        <v>152</v>
      </c>
      <c r="BM150" s="143" t="s">
        <v>215</v>
      </c>
    </row>
    <row r="151" spans="2:65" s="1" customFormat="1" ht="19.5" x14ac:dyDescent="0.2">
      <c r="B151" s="28"/>
      <c r="D151" s="145" t="s">
        <v>154</v>
      </c>
      <c r="F151" s="146" t="s">
        <v>216</v>
      </c>
      <c r="I151" s="147"/>
      <c r="J151" s="147"/>
      <c r="M151" s="28"/>
      <c r="N151" s="148"/>
      <c r="X151" s="52"/>
      <c r="AT151" s="13" t="s">
        <v>154</v>
      </c>
      <c r="AU151" s="13" t="s">
        <v>88</v>
      </c>
    </row>
    <row r="152" spans="2:65" s="1" customFormat="1" ht="24.2" customHeight="1" x14ac:dyDescent="0.2">
      <c r="B152" s="28"/>
      <c r="C152" s="131" t="s">
        <v>217</v>
      </c>
      <c r="D152" s="131" t="s">
        <v>147</v>
      </c>
      <c r="E152" s="132" t="s">
        <v>218</v>
      </c>
      <c r="F152" s="133" t="s">
        <v>219</v>
      </c>
      <c r="G152" s="134" t="s">
        <v>150</v>
      </c>
      <c r="H152" s="135">
        <v>13</v>
      </c>
      <c r="I152" s="136"/>
      <c r="J152" s="136"/>
      <c r="K152" s="137">
        <f>ROUND(P152*H152,2)</f>
        <v>0</v>
      </c>
      <c r="L152" s="133" t="s">
        <v>151</v>
      </c>
      <c r="M152" s="28"/>
      <c r="N152" s="138" t="s">
        <v>1</v>
      </c>
      <c r="O152" s="139" t="s">
        <v>41</v>
      </c>
      <c r="P152" s="140">
        <f>I152+J152</f>
        <v>0</v>
      </c>
      <c r="Q152" s="140">
        <f>ROUND(I152*H152,2)</f>
        <v>0</v>
      </c>
      <c r="R152" s="140">
        <f>ROUND(J152*H152,2)</f>
        <v>0</v>
      </c>
      <c r="T152" s="141">
        <f>S152*H152</f>
        <v>0</v>
      </c>
      <c r="U152" s="141">
        <v>0</v>
      </c>
      <c r="V152" s="141">
        <f>U152*H152</f>
        <v>0</v>
      </c>
      <c r="W152" s="141">
        <v>0</v>
      </c>
      <c r="X152" s="142">
        <f>W152*H152</f>
        <v>0</v>
      </c>
      <c r="AR152" s="143" t="s">
        <v>152</v>
      </c>
      <c r="AT152" s="143" t="s">
        <v>147</v>
      </c>
      <c r="AU152" s="143" t="s">
        <v>88</v>
      </c>
      <c r="AY152" s="13" t="s">
        <v>145</v>
      </c>
      <c r="BE152" s="144">
        <f>IF(O152="základní",K152,0)</f>
        <v>0</v>
      </c>
      <c r="BF152" s="144">
        <f>IF(O152="snížená",K152,0)</f>
        <v>0</v>
      </c>
      <c r="BG152" s="144">
        <f>IF(O152="zákl. přenesená",K152,0)</f>
        <v>0</v>
      </c>
      <c r="BH152" s="144">
        <f>IF(O152="sníž. přenesená",K152,0)</f>
        <v>0</v>
      </c>
      <c r="BI152" s="144">
        <f>IF(O152="nulová",K152,0)</f>
        <v>0</v>
      </c>
      <c r="BJ152" s="13" t="s">
        <v>86</v>
      </c>
      <c r="BK152" s="144">
        <f>ROUND(P152*H152,2)</f>
        <v>0</v>
      </c>
      <c r="BL152" s="13" t="s">
        <v>152</v>
      </c>
      <c r="BM152" s="143" t="s">
        <v>220</v>
      </c>
    </row>
    <row r="153" spans="2:65" s="1" customFormat="1" ht="19.5" x14ac:dyDescent="0.2">
      <c r="B153" s="28"/>
      <c r="D153" s="145" t="s">
        <v>154</v>
      </c>
      <c r="F153" s="146" t="s">
        <v>221</v>
      </c>
      <c r="I153" s="147"/>
      <c r="J153" s="147"/>
      <c r="M153" s="28"/>
      <c r="N153" s="148"/>
      <c r="X153" s="52"/>
      <c r="AT153" s="13" t="s">
        <v>154</v>
      </c>
      <c r="AU153" s="13" t="s">
        <v>88</v>
      </c>
    </row>
    <row r="154" spans="2:65" s="1" customFormat="1" ht="24.2" customHeight="1" x14ac:dyDescent="0.2">
      <c r="B154" s="28"/>
      <c r="C154" s="131" t="s">
        <v>222</v>
      </c>
      <c r="D154" s="131" t="s">
        <v>147</v>
      </c>
      <c r="E154" s="132" t="s">
        <v>223</v>
      </c>
      <c r="F154" s="133" t="s">
        <v>224</v>
      </c>
      <c r="G154" s="134" t="s">
        <v>150</v>
      </c>
      <c r="H154" s="135">
        <v>6</v>
      </c>
      <c r="I154" s="136"/>
      <c r="J154" s="136"/>
      <c r="K154" s="137">
        <f>ROUND(P154*H154,2)</f>
        <v>0</v>
      </c>
      <c r="L154" s="133" t="s">
        <v>151</v>
      </c>
      <c r="M154" s="28"/>
      <c r="N154" s="138" t="s">
        <v>1</v>
      </c>
      <c r="O154" s="139" t="s">
        <v>41</v>
      </c>
      <c r="P154" s="140">
        <f>I154+J154</f>
        <v>0</v>
      </c>
      <c r="Q154" s="140">
        <f>ROUND(I154*H154,2)</f>
        <v>0</v>
      </c>
      <c r="R154" s="140">
        <f>ROUND(J154*H154,2)</f>
        <v>0</v>
      </c>
      <c r="T154" s="141">
        <f>S154*H154</f>
        <v>0</v>
      </c>
      <c r="U154" s="141">
        <v>0</v>
      </c>
      <c r="V154" s="141">
        <f>U154*H154</f>
        <v>0</v>
      </c>
      <c r="W154" s="141">
        <v>0</v>
      </c>
      <c r="X154" s="142">
        <f>W154*H154</f>
        <v>0</v>
      </c>
      <c r="AR154" s="143" t="s">
        <v>152</v>
      </c>
      <c r="AT154" s="143" t="s">
        <v>147</v>
      </c>
      <c r="AU154" s="143" t="s">
        <v>88</v>
      </c>
      <c r="AY154" s="13" t="s">
        <v>145</v>
      </c>
      <c r="BE154" s="144">
        <f>IF(O154="základní",K154,0)</f>
        <v>0</v>
      </c>
      <c r="BF154" s="144">
        <f>IF(O154="snížená",K154,0)</f>
        <v>0</v>
      </c>
      <c r="BG154" s="144">
        <f>IF(O154="zákl. přenesená",K154,0)</f>
        <v>0</v>
      </c>
      <c r="BH154" s="144">
        <f>IF(O154="sníž. přenesená",K154,0)</f>
        <v>0</v>
      </c>
      <c r="BI154" s="144">
        <f>IF(O154="nulová",K154,0)</f>
        <v>0</v>
      </c>
      <c r="BJ154" s="13" t="s">
        <v>86</v>
      </c>
      <c r="BK154" s="144">
        <f>ROUND(P154*H154,2)</f>
        <v>0</v>
      </c>
      <c r="BL154" s="13" t="s">
        <v>152</v>
      </c>
      <c r="BM154" s="143" t="s">
        <v>225</v>
      </c>
    </row>
    <row r="155" spans="2:65" s="1" customFormat="1" ht="29.25" x14ac:dyDescent="0.2">
      <c r="B155" s="28"/>
      <c r="D155" s="145" t="s">
        <v>154</v>
      </c>
      <c r="F155" s="146" t="s">
        <v>226</v>
      </c>
      <c r="I155" s="147"/>
      <c r="J155" s="147"/>
      <c r="M155" s="28"/>
      <c r="N155" s="148"/>
      <c r="X155" s="52"/>
      <c r="AT155" s="13" t="s">
        <v>154</v>
      </c>
      <c r="AU155" s="13" t="s">
        <v>88</v>
      </c>
    </row>
    <row r="156" spans="2:65" s="11" customFormat="1" ht="22.9" customHeight="1" x14ac:dyDescent="0.2">
      <c r="B156" s="118"/>
      <c r="D156" s="119" t="s">
        <v>77</v>
      </c>
      <c r="E156" s="129" t="s">
        <v>160</v>
      </c>
      <c r="F156" s="129" t="s">
        <v>227</v>
      </c>
      <c r="I156" s="121"/>
      <c r="J156" s="121"/>
      <c r="K156" s="130">
        <f>BK156</f>
        <v>0</v>
      </c>
      <c r="M156" s="118"/>
      <c r="N156" s="123"/>
      <c r="Q156" s="124">
        <f>SUM(Q157:Q162)</f>
        <v>0</v>
      </c>
      <c r="R156" s="124">
        <f>SUM(R157:R162)</f>
        <v>0</v>
      </c>
      <c r="T156" s="125">
        <f>SUM(T157:T162)</f>
        <v>0</v>
      </c>
      <c r="V156" s="125">
        <f>SUM(V157:V162)</f>
        <v>4.7000120000000001</v>
      </c>
      <c r="X156" s="126">
        <f>SUM(X157:X162)</f>
        <v>0</v>
      </c>
      <c r="AR156" s="119" t="s">
        <v>86</v>
      </c>
      <c r="AT156" s="127" t="s">
        <v>77</v>
      </c>
      <c r="AU156" s="127" t="s">
        <v>86</v>
      </c>
      <c r="AY156" s="119" t="s">
        <v>145</v>
      </c>
      <c r="BK156" s="128">
        <f>SUM(BK157:BK162)</f>
        <v>0</v>
      </c>
    </row>
    <row r="157" spans="2:65" s="1" customFormat="1" ht="24.2" customHeight="1" x14ac:dyDescent="0.2">
      <c r="B157" s="28"/>
      <c r="C157" s="131" t="s">
        <v>228</v>
      </c>
      <c r="D157" s="131" t="s">
        <v>147</v>
      </c>
      <c r="E157" s="132" t="s">
        <v>229</v>
      </c>
      <c r="F157" s="133" t="s">
        <v>230</v>
      </c>
      <c r="G157" s="134" t="s">
        <v>163</v>
      </c>
      <c r="H157" s="135">
        <v>13</v>
      </c>
      <c r="I157" s="136"/>
      <c r="J157" s="136"/>
      <c r="K157" s="137">
        <f>ROUND(P157*H157,2)</f>
        <v>0</v>
      </c>
      <c r="L157" s="133" t="s">
        <v>151</v>
      </c>
      <c r="M157" s="28"/>
      <c r="N157" s="138" t="s">
        <v>1</v>
      </c>
      <c r="O157" s="139" t="s">
        <v>41</v>
      </c>
      <c r="P157" s="140">
        <f>I157+J157</f>
        <v>0</v>
      </c>
      <c r="Q157" s="140">
        <f>ROUND(I157*H157,2)</f>
        <v>0</v>
      </c>
      <c r="R157" s="140">
        <f>ROUND(J157*H157,2)</f>
        <v>0</v>
      </c>
      <c r="T157" s="141">
        <f>S157*H157</f>
        <v>0</v>
      </c>
      <c r="U157" s="141">
        <v>0.24127000000000001</v>
      </c>
      <c r="V157" s="141">
        <f>U157*H157</f>
        <v>3.1365100000000004</v>
      </c>
      <c r="W157" s="141">
        <v>0</v>
      </c>
      <c r="X157" s="142">
        <f>W157*H157</f>
        <v>0</v>
      </c>
      <c r="AR157" s="143" t="s">
        <v>152</v>
      </c>
      <c r="AT157" s="143" t="s">
        <v>147</v>
      </c>
      <c r="AU157" s="143" t="s">
        <v>88</v>
      </c>
      <c r="AY157" s="13" t="s">
        <v>145</v>
      </c>
      <c r="BE157" s="144">
        <f>IF(O157="základní",K157,0)</f>
        <v>0</v>
      </c>
      <c r="BF157" s="144">
        <f>IF(O157="snížená",K157,0)</f>
        <v>0</v>
      </c>
      <c r="BG157" s="144">
        <f>IF(O157="zákl. přenesená",K157,0)</f>
        <v>0</v>
      </c>
      <c r="BH157" s="144">
        <f>IF(O157="sníž. přenesená",K157,0)</f>
        <v>0</v>
      </c>
      <c r="BI157" s="144">
        <f>IF(O157="nulová",K157,0)</f>
        <v>0</v>
      </c>
      <c r="BJ157" s="13" t="s">
        <v>86</v>
      </c>
      <c r="BK157" s="144">
        <f>ROUND(P157*H157,2)</f>
        <v>0</v>
      </c>
      <c r="BL157" s="13" t="s">
        <v>152</v>
      </c>
      <c r="BM157" s="143" t="s">
        <v>231</v>
      </c>
    </row>
    <row r="158" spans="2:65" s="1" customFormat="1" ht="19.5" x14ac:dyDescent="0.2">
      <c r="B158" s="28"/>
      <c r="D158" s="145" t="s">
        <v>154</v>
      </c>
      <c r="F158" s="146" t="s">
        <v>232</v>
      </c>
      <c r="I158" s="147"/>
      <c r="J158" s="147"/>
      <c r="M158" s="28"/>
      <c r="N158" s="148"/>
      <c r="X158" s="52"/>
      <c r="AT158" s="13" t="s">
        <v>154</v>
      </c>
      <c r="AU158" s="13" t="s">
        <v>88</v>
      </c>
    </row>
    <row r="159" spans="2:65" s="1" customFormat="1" ht="24.2" customHeight="1" x14ac:dyDescent="0.2">
      <c r="B159" s="28"/>
      <c r="C159" s="149" t="s">
        <v>233</v>
      </c>
      <c r="D159" s="149" t="s">
        <v>207</v>
      </c>
      <c r="E159" s="150" t="s">
        <v>234</v>
      </c>
      <c r="F159" s="151" t="s">
        <v>235</v>
      </c>
      <c r="G159" s="152" t="s">
        <v>236</v>
      </c>
      <c r="H159" s="153">
        <v>74.295000000000002</v>
      </c>
      <c r="I159" s="154"/>
      <c r="J159" s="155"/>
      <c r="K159" s="156">
        <f>ROUND(P159*H159,2)</f>
        <v>0</v>
      </c>
      <c r="L159" s="151" t="s">
        <v>151</v>
      </c>
      <c r="M159" s="157"/>
      <c r="N159" s="158" t="s">
        <v>1</v>
      </c>
      <c r="O159" s="139" t="s">
        <v>41</v>
      </c>
      <c r="P159" s="140">
        <f>I159+J159</f>
        <v>0</v>
      </c>
      <c r="Q159" s="140">
        <f>ROUND(I159*H159,2)</f>
        <v>0</v>
      </c>
      <c r="R159" s="140">
        <f>ROUND(J159*H159,2)</f>
        <v>0</v>
      </c>
      <c r="T159" s="141">
        <f>S159*H159</f>
        <v>0</v>
      </c>
      <c r="U159" s="141">
        <v>1.2E-2</v>
      </c>
      <c r="V159" s="141">
        <f>U159*H159</f>
        <v>0.89154</v>
      </c>
      <c r="W159" s="141">
        <v>0</v>
      </c>
      <c r="X159" s="142">
        <f>W159*H159</f>
        <v>0</v>
      </c>
      <c r="AR159" s="143" t="s">
        <v>186</v>
      </c>
      <c r="AT159" s="143" t="s">
        <v>207</v>
      </c>
      <c r="AU159" s="143" t="s">
        <v>88</v>
      </c>
      <c r="AY159" s="13" t="s">
        <v>145</v>
      </c>
      <c r="BE159" s="144">
        <f>IF(O159="základní",K159,0)</f>
        <v>0</v>
      </c>
      <c r="BF159" s="144">
        <f>IF(O159="snížená",K159,0)</f>
        <v>0</v>
      </c>
      <c r="BG159" s="144">
        <f>IF(O159="zákl. přenesená",K159,0)</f>
        <v>0</v>
      </c>
      <c r="BH159" s="144">
        <f>IF(O159="sníž. přenesená",K159,0)</f>
        <v>0</v>
      </c>
      <c r="BI159" s="144">
        <f>IF(O159="nulová",K159,0)</f>
        <v>0</v>
      </c>
      <c r="BJ159" s="13" t="s">
        <v>86</v>
      </c>
      <c r="BK159" s="144">
        <f>ROUND(P159*H159,2)</f>
        <v>0</v>
      </c>
      <c r="BL159" s="13" t="s">
        <v>152</v>
      </c>
      <c r="BM159" s="143" t="s">
        <v>237</v>
      </c>
    </row>
    <row r="160" spans="2:65" s="1" customFormat="1" ht="11.25" x14ac:dyDescent="0.2">
      <c r="B160" s="28"/>
      <c r="D160" s="145" t="s">
        <v>154</v>
      </c>
      <c r="F160" s="146" t="s">
        <v>235</v>
      </c>
      <c r="I160" s="147"/>
      <c r="J160" s="147"/>
      <c r="M160" s="28"/>
      <c r="N160" s="148"/>
      <c r="X160" s="52"/>
      <c r="AT160" s="13" t="s">
        <v>154</v>
      </c>
      <c r="AU160" s="13" t="s">
        <v>88</v>
      </c>
    </row>
    <row r="161" spans="2:65" s="1" customFormat="1" ht="24.2" customHeight="1" x14ac:dyDescent="0.2">
      <c r="B161" s="28"/>
      <c r="C161" s="131" t="s">
        <v>238</v>
      </c>
      <c r="D161" s="131" t="s">
        <v>147</v>
      </c>
      <c r="E161" s="132" t="s">
        <v>239</v>
      </c>
      <c r="F161" s="133" t="s">
        <v>240</v>
      </c>
      <c r="G161" s="134" t="s">
        <v>163</v>
      </c>
      <c r="H161" s="135">
        <v>26.9</v>
      </c>
      <c r="I161" s="136"/>
      <c r="J161" s="136"/>
      <c r="K161" s="137">
        <f>ROUND(P161*H161,2)</f>
        <v>0</v>
      </c>
      <c r="L161" s="133" t="s">
        <v>1</v>
      </c>
      <c r="M161" s="28"/>
      <c r="N161" s="138" t="s">
        <v>1</v>
      </c>
      <c r="O161" s="139" t="s">
        <v>41</v>
      </c>
      <c r="P161" s="140">
        <f>I161+J161</f>
        <v>0</v>
      </c>
      <c r="Q161" s="140">
        <f>ROUND(I161*H161,2)</f>
        <v>0</v>
      </c>
      <c r="R161" s="140">
        <f>ROUND(J161*H161,2)</f>
        <v>0</v>
      </c>
      <c r="T161" s="141">
        <f>S161*H161</f>
        <v>0</v>
      </c>
      <c r="U161" s="141">
        <v>2.4979999999999999E-2</v>
      </c>
      <c r="V161" s="141">
        <f>U161*H161</f>
        <v>0.67196199999999995</v>
      </c>
      <c r="W161" s="141">
        <v>0</v>
      </c>
      <c r="X161" s="142">
        <f>W161*H161</f>
        <v>0</v>
      </c>
      <c r="AR161" s="143" t="s">
        <v>152</v>
      </c>
      <c r="AT161" s="143" t="s">
        <v>147</v>
      </c>
      <c r="AU161" s="143" t="s">
        <v>88</v>
      </c>
      <c r="AY161" s="13" t="s">
        <v>145</v>
      </c>
      <c r="BE161" s="144">
        <f>IF(O161="základní",K161,0)</f>
        <v>0</v>
      </c>
      <c r="BF161" s="144">
        <f>IF(O161="snížená",K161,0)</f>
        <v>0</v>
      </c>
      <c r="BG161" s="144">
        <f>IF(O161="zákl. přenesená",K161,0)</f>
        <v>0</v>
      </c>
      <c r="BH161" s="144">
        <f>IF(O161="sníž. přenesená",K161,0)</f>
        <v>0</v>
      </c>
      <c r="BI161" s="144">
        <f>IF(O161="nulová",K161,0)</f>
        <v>0</v>
      </c>
      <c r="BJ161" s="13" t="s">
        <v>86</v>
      </c>
      <c r="BK161" s="144">
        <f>ROUND(P161*H161,2)</f>
        <v>0</v>
      </c>
      <c r="BL161" s="13" t="s">
        <v>152</v>
      </c>
      <c r="BM161" s="143" t="s">
        <v>241</v>
      </c>
    </row>
    <row r="162" spans="2:65" s="1" customFormat="1" ht="29.25" x14ac:dyDescent="0.2">
      <c r="B162" s="28"/>
      <c r="D162" s="145" t="s">
        <v>154</v>
      </c>
      <c r="F162" s="146" t="s">
        <v>242</v>
      </c>
      <c r="I162" s="147"/>
      <c r="J162" s="147"/>
      <c r="M162" s="28"/>
      <c r="N162" s="148"/>
      <c r="X162" s="52"/>
      <c r="AT162" s="13" t="s">
        <v>154</v>
      </c>
      <c r="AU162" s="13" t="s">
        <v>88</v>
      </c>
    </row>
    <row r="163" spans="2:65" s="11" customFormat="1" ht="22.9" customHeight="1" x14ac:dyDescent="0.2">
      <c r="B163" s="118"/>
      <c r="D163" s="119" t="s">
        <v>77</v>
      </c>
      <c r="E163" s="129" t="s">
        <v>170</v>
      </c>
      <c r="F163" s="129" t="s">
        <v>243</v>
      </c>
      <c r="I163" s="121"/>
      <c r="J163" s="121"/>
      <c r="K163" s="130">
        <f>BK163</f>
        <v>0</v>
      </c>
      <c r="M163" s="118"/>
      <c r="N163" s="123"/>
      <c r="Q163" s="124">
        <f>SUM(Q164:Q177)</f>
        <v>0</v>
      </c>
      <c r="R163" s="124">
        <f>SUM(R164:R177)</f>
        <v>0</v>
      </c>
      <c r="T163" s="125">
        <f>SUM(T164:T177)</f>
        <v>0</v>
      </c>
      <c r="V163" s="125">
        <f>SUM(V164:V177)</f>
        <v>2.7794600000000003</v>
      </c>
      <c r="X163" s="126">
        <f>SUM(X164:X177)</f>
        <v>0</v>
      </c>
      <c r="AR163" s="119" t="s">
        <v>86</v>
      </c>
      <c r="AT163" s="127" t="s">
        <v>77</v>
      </c>
      <c r="AU163" s="127" t="s">
        <v>86</v>
      </c>
      <c r="AY163" s="119" t="s">
        <v>145</v>
      </c>
      <c r="BK163" s="128">
        <f>SUM(BK164:BK177)</f>
        <v>0</v>
      </c>
    </row>
    <row r="164" spans="2:65" s="1" customFormat="1" ht="24" x14ac:dyDescent="0.2">
      <c r="B164" s="28"/>
      <c r="C164" s="131" t="s">
        <v>244</v>
      </c>
      <c r="D164" s="131" t="s">
        <v>147</v>
      </c>
      <c r="E164" s="132" t="s">
        <v>245</v>
      </c>
      <c r="F164" s="133" t="s">
        <v>246</v>
      </c>
      <c r="G164" s="134" t="s">
        <v>150</v>
      </c>
      <c r="H164" s="135">
        <v>2.2000000000000002</v>
      </c>
      <c r="I164" s="136"/>
      <c r="J164" s="136"/>
      <c r="K164" s="137">
        <f>ROUND(P164*H164,2)</f>
        <v>0</v>
      </c>
      <c r="L164" s="133" t="s">
        <v>151</v>
      </c>
      <c r="M164" s="28"/>
      <c r="N164" s="138" t="s">
        <v>1</v>
      </c>
      <c r="O164" s="139" t="s">
        <v>41</v>
      </c>
      <c r="P164" s="140">
        <f>I164+J164</f>
        <v>0</v>
      </c>
      <c r="Q164" s="140">
        <f>ROUND(I164*H164,2)</f>
        <v>0</v>
      </c>
      <c r="R164" s="140">
        <f>ROUND(J164*H164,2)</f>
        <v>0</v>
      </c>
      <c r="T164" s="141">
        <f>S164*H164</f>
        <v>0</v>
      </c>
      <c r="U164" s="141">
        <v>0</v>
      </c>
      <c r="V164" s="141">
        <f>U164*H164</f>
        <v>0</v>
      </c>
      <c r="W164" s="141">
        <v>0</v>
      </c>
      <c r="X164" s="142">
        <f>W164*H164</f>
        <v>0</v>
      </c>
      <c r="AR164" s="143" t="s">
        <v>152</v>
      </c>
      <c r="AT164" s="143" t="s">
        <v>147</v>
      </c>
      <c r="AU164" s="143" t="s">
        <v>88</v>
      </c>
      <c r="AY164" s="13" t="s">
        <v>145</v>
      </c>
      <c r="BE164" s="144">
        <f>IF(O164="základní",K164,0)</f>
        <v>0</v>
      </c>
      <c r="BF164" s="144">
        <f>IF(O164="snížená",K164,0)</f>
        <v>0</v>
      </c>
      <c r="BG164" s="144">
        <f>IF(O164="zákl. přenesená",K164,0)</f>
        <v>0</v>
      </c>
      <c r="BH164" s="144">
        <f>IF(O164="sníž. přenesená",K164,0)</f>
        <v>0</v>
      </c>
      <c r="BI164" s="144">
        <f>IF(O164="nulová",K164,0)</f>
        <v>0</v>
      </c>
      <c r="BJ164" s="13" t="s">
        <v>86</v>
      </c>
      <c r="BK164" s="144">
        <f>ROUND(P164*H164,2)</f>
        <v>0</v>
      </c>
      <c r="BL164" s="13" t="s">
        <v>152</v>
      </c>
      <c r="BM164" s="143" t="s">
        <v>247</v>
      </c>
    </row>
    <row r="165" spans="2:65" s="1" customFormat="1" ht="19.5" x14ac:dyDescent="0.2">
      <c r="B165" s="28"/>
      <c r="D165" s="145" t="s">
        <v>154</v>
      </c>
      <c r="F165" s="146" t="s">
        <v>248</v>
      </c>
      <c r="I165" s="147"/>
      <c r="J165" s="147"/>
      <c r="M165" s="28"/>
      <c r="N165" s="148"/>
      <c r="X165" s="52"/>
      <c r="AT165" s="13" t="s">
        <v>154</v>
      </c>
      <c r="AU165" s="13" t="s">
        <v>88</v>
      </c>
    </row>
    <row r="166" spans="2:65" s="1" customFormat="1" ht="24" x14ac:dyDescent="0.2">
      <c r="B166" s="28"/>
      <c r="C166" s="131" t="s">
        <v>249</v>
      </c>
      <c r="D166" s="131" t="s">
        <v>147</v>
      </c>
      <c r="E166" s="132" t="s">
        <v>250</v>
      </c>
      <c r="F166" s="133" t="s">
        <v>251</v>
      </c>
      <c r="G166" s="134" t="s">
        <v>150</v>
      </c>
      <c r="H166" s="135">
        <v>10.199999999999999</v>
      </c>
      <c r="I166" s="136"/>
      <c r="J166" s="136"/>
      <c r="K166" s="137">
        <f>ROUND(P166*H166,2)</f>
        <v>0</v>
      </c>
      <c r="L166" s="133" t="s">
        <v>151</v>
      </c>
      <c r="M166" s="28"/>
      <c r="N166" s="138" t="s">
        <v>1</v>
      </c>
      <c r="O166" s="139" t="s">
        <v>41</v>
      </c>
      <c r="P166" s="140">
        <f>I166+J166</f>
        <v>0</v>
      </c>
      <c r="Q166" s="140">
        <f>ROUND(I166*H166,2)</f>
        <v>0</v>
      </c>
      <c r="R166" s="140">
        <f>ROUND(J166*H166,2)</f>
        <v>0</v>
      </c>
      <c r="T166" s="141">
        <f>S166*H166</f>
        <v>0</v>
      </c>
      <c r="U166" s="141">
        <v>0</v>
      </c>
      <c r="V166" s="141">
        <f>U166*H166</f>
        <v>0</v>
      </c>
      <c r="W166" s="141">
        <v>0</v>
      </c>
      <c r="X166" s="142">
        <f>W166*H166</f>
        <v>0</v>
      </c>
      <c r="AR166" s="143" t="s">
        <v>152</v>
      </c>
      <c r="AT166" s="143" t="s">
        <v>147</v>
      </c>
      <c r="AU166" s="143" t="s">
        <v>88</v>
      </c>
      <c r="AY166" s="13" t="s">
        <v>145</v>
      </c>
      <c r="BE166" s="144">
        <f>IF(O166="základní",K166,0)</f>
        <v>0</v>
      </c>
      <c r="BF166" s="144">
        <f>IF(O166="snížená",K166,0)</f>
        <v>0</v>
      </c>
      <c r="BG166" s="144">
        <f>IF(O166="zákl. přenesená",K166,0)</f>
        <v>0</v>
      </c>
      <c r="BH166" s="144">
        <f>IF(O166="sníž. přenesená",K166,0)</f>
        <v>0</v>
      </c>
      <c r="BI166" s="144">
        <f>IF(O166="nulová",K166,0)</f>
        <v>0</v>
      </c>
      <c r="BJ166" s="13" t="s">
        <v>86</v>
      </c>
      <c r="BK166" s="144">
        <f>ROUND(P166*H166,2)</f>
        <v>0</v>
      </c>
      <c r="BL166" s="13" t="s">
        <v>152</v>
      </c>
      <c r="BM166" s="143" t="s">
        <v>252</v>
      </c>
    </row>
    <row r="167" spans="2:65" s="1" customFormat="1" ht="19.5" x14ac:dyDescent="0.2">
      <c r="B167" s="28"/>
      <c r="D167" s="145" t="s">
        <v>154</v>
      </c>
      <c r="F167" s="146" t="s">
        <v>253</v>
      </c>
      <c r="I167" s="147"/>
      <c r="J167" s="147"/>
      <c r="M167" s="28"/>
      <c r="N167" s="148"/>
      <c r="X167" s="52"/>
      <c r="AT167" s="13" t="s">
        <v>154</v>
      </c>
      <c r="AU167" s="13" t="s">
        <v>88</v>
      </c>
    </row>
    <row r="168" spans="2:65" s="1" customFormat="1" ht="24.2" customHeight="1" x14ac:dyDescent="0.2">
      <c r="B168" s="28"/>
      <c r="C168" s="131" t="s">
        <v>8</v>
      </c>
      <c r="D168" s="131" t="s">
        <v>147</v>
      </c>
      <c r="E168" s="132" t="s">
        <v>254</v>
      </c>
      <c r="F168" s="133" t="s">
        <v>255</v>
      </c>
      <c r="G168" s="134" t="s">
        <v>150</v>
      </c>
      <c r="H168" s="135">
        <v>2.2000000000000002</v>
      </c>
      <c r="I168" s="136"/>
      <c r="J168" s="136"/>
      <c r="K168" s="137">
        <f>ROUND(P168*H168,2)</f>
        <v>0</v>
      </c>
      <c r="L168" s="133" t="s">
        <v>151</v>
      </c>
      <c r="M168" s="28"/>
      <c r="N168" s="138" t="s">
        <v>1</v>
      </c>
      <c r="O168" s="139" t="s">
        <v>41</v>
      </c>
      <c r="P168" s="140">
        <f>I168+J168</f>
        <v>0</v>
      </c>
      <c r="Q168" s="140">
        <f>ROUND(I168*H168,2)</f>
        <v>0</v>
      </c>
      <c r="R168" s="140">
        <f>ROUND(J168*H168,2)</f>
        <v>0</v>
      </c>
      <c r="T168" s="141">
        <f>S168*H168</f>
        <v>0</v>
      </c>
      <c r="U168" s="141">
        <v>0</v>
      </c>
      <c r="V168" s="141">
        <f>U168*H168</f>
        <v>0</v>
      </c>
      <c r="W168" s="141">
        <v>0</v>
      </c>
      <c r="X168" s="142">
        <f>W168*H168</f>
        <v>0</v>
      </c>
      <c r="AR168" s="143" t="s">
        <v>152</v>
      </c>
      <c r="AT168" s="143" t="s">
        <v>147</v>
      </c>
      <c r="AU168" s="143" t="s">
        <v>88</v>
      </c>
      <c r="AY168" s="13" t="s">
        <v>145</v>
      </c>
      <c r="BE168" s="144">
        <f>IF(O168="základní",K168,0)</f>
        <v>0</v>
      </c>
      <c r="BF168" s="144">
        <f>IF(O168="snížená",K168,0)</f>
        <v>0</v>
      </c>
      <c r="BG168" s="144">
        <f>IF(O168="zákl. přenesená",K168,0)</f>
        <v>0</v>
      </c>
      <c r="BH168" s="144">
        <f>IF(O168="sníž. přenesená",K168,0)</f>
        <v>0</v>
      </c>
      <c r="BI168" s="144">
        <f>IF(O168="nulová",K168,0)</f>
        <v>0</v>
      </c>
      <c r="BJ168" s="13" t="s">
        <v>86</v>
      </c>
      <c r="BK168" s="144">
        <f>ROUND(P168*H168,2)</f>
        <v>0</v>
      </c>
      <c r="BL168" s="13" t="s">
        <v>152</v>
      </c>
      <c r="BM168" s="143" t="s">
        <v>256</v>
      </c>
    </row>
    <row r="169" spans="2:65" s="1" customFormat="1" ht="29.25" x14ac:dyDescent="0.2">
      <c r="B169" s="28"/>
      <c r="D169" s="145" t="s">
        <v>154</v>
      </c>
      <c r="F169" s="146" t="s">
        <v>257</v>
      </c>
      <c r="I169" s="147"/>
      <c r="J169" s="147"/>
      <c r="M169" s="28"/>
      <c r="N169" s="148"/>
      <c r="X169" s="52"/>
      <c r="AT169" s="13" t="s">
        <v>154</v>
      </c>
      <c r="AU169" s="13" t="s">
        <v>88</v>
      </c>
    </row>
    <row r="170" spans="2:65" s="1" customFormat="1" ht="24.2" customHeight="1" x14ac:dyDescent="0.2">
      <c r="B170" s="28"/>
      <c r="C170" s="131" t="s">
        <v>258</v>
      </c>
      <c r="D170" s="131" t="s">
        <v>147</v>
      </c>
      <c r="E170" s="132" t="s">
        <v>259</v>
      </c>
      <c r="F170" s="133" t="s">
        <v>260</v>
      </c>
      <c r="G170" s="134" t="s">
        <v>150</v>
      </c>
      <c r="H170" s="135">
        <v>12.4</v>
      </c>
      <c r="I170" s="136"/>
      <c r="J170" s="136"/>
      <c r="K170" s="137">
        <f>ROUND(P170*H170,2)</f>
        <v>0</v>
      </c>
      <c r="L170" s="133" t="s">
        <v>151</v>
      </c>
      <c r="M170" s="28"/>
      <c r="N170" s="138" t="s">
        <v>1</v>
      </c>
      <c r="O170" s="139" t="s">
        <v>41</v>
      </c>
      <c r="P170" s="140">
        <f>I170+J170</f>
        <v>0</v>
      </c>
      <c r="Q170" s="140">
        <f>ROUND(I170*H170,2)</f>
        <v>0</v>
      </c>
      <c r="R170" s="140">
        <f>ROUND(J170*H170,2)</f>
        <v>0</v>
      </c>
      <c r="T170" s="141">
        <f>S170*H170</f>
        <v>0</v>
      </c>
      <c r="U170" s="141">
        <v>8.9219999999999994E-2</v>
      </c>
      <c r="V170" s="141">
        <f>U170*H170</f>
        <v>1.106328</v>
      </c>
      <c r="W170" s="141">
        <v>0</v>
      </c>
      <c r="X170" s="142">
        <f>W170*H170</f>
        <v>0</v>
      </c>
      <c r="AR170" s="143" t="s">
        <v>152</v>
      </c>
      <c r="AT170" s="143" t="s">
        <v>147</v>
      </c>
      <c r="AU170" s="143" t="s">
        <v>88</v>
      </c>
      <c r="AY170" s="13" t="s">
        <v>145</v>
      </c>
      <c r="BE170" s="144">
        <f>IF(O170="základní",K170,0)</f>
        <v>0</v>
      </c>
      <c r="BF170" s="144">
        <f>IF(O170="snížená",K170,0)</f>
        <v>0</v>
      </c>
      <c r="BG170" s="144">
        <f>IF(O170="zákl. přenesená",K170,0)</f>
        <v>0</v>
      </c>
      <c r="BH170" s="144">
        <f>IF(O170="sníž. přenesená",K170,0)</f>
        <v>0</v>
      </c>
      <c r="BI170" s="144">
        <f>IF(O170="nulová",K170,0)</f>
        <v>0</v>
      </c>
      <c r="BJ170" s="13" t="s">
        <v>86</v>
      </c>
      <c r="BK170" s="144">
        <f>ROUND(P170*H170,2)</f>
        <v>0</v>
      </c>
      <c r="BL170" s="13" t="s">
        <v>152</v>
      </c>
      <c r="BM170" s="143" t="s">
        <v>261</v>
      </c>
    </row>
    <row r="171" spans="2:65" s="1" customFormat="1" ht="48.75" x14ac:dyDescent="0.2">
      <c r="B171" s="28"/>
      <c r="D171" s="145" t="s">
        <v>154</v>
      </c>
      <c r="F171" s="146" t="s">
        <v>262</v>
      </c>
      <c r="I171" s="147"/>
      <c r="J171" s="147"/>
      <c r="M171" s="28"/>
      <c r="N171" s="148"/>
      <c r="X171" s="52"/>
      <c r="AT171" s="13" t="s">
        <v>154</v>
      </c>
      <c r="AU171" s="13" t="s">
        <v>88</v>
      </c>
    </row>
    <row r="172" spans="2:65" s="1" customFormat="1" ht="24" x14ac:dyDescent="0.2">
      <c r="B172" s="28"/>
      <c r="C172" s="149" t="s">
        <v>263</v>
      </c>
      <c r="D172" s="149" t="s">
        <v>207</v>
      </c>
      <c r="E172" s="150" t="s">
        <v>264</v>
      </c>
      <c r="F172" s="151" t="s">
        <v>265</v>
      </c>
      <c r="G172" s="152" t="s">
        <v>150</v>
      </c>
      <c r="H172" s="153">
        <v>11.433</v>
      </c>
      <c r="I172" s="154"/>
      <c r="J172" s="155"/>
      <c r="K172" s="156">
        <f>ROUND(P172*H172,2)</f>
        <v>0</v>
      </c>
      <c r="L172" s="151" t="s">
        <v>151</v>
      </c>
      <c r="M172" s="157"/>
      <c r="N172" s="158" t="s">
        <v>1</v>
      </c>
      <c r="O172" s="139" t="s">
        <v>41</v>
      </c>
      <c r="P172" s="140">
        <f>I172+J172</f>
        <v>0</v>
      </c>
      <c r="Q172" s="140">
        <f>ROUND(I172*H172,2)</f>
        <v>0</v>
      </c>
      <c r="R172" s="140">
        <f>ROUND(J172*H172,2)</f>
        <v>0</v>
      </c>
      <c r="T172" s="141">
        <f>S172*H172</f>
        <v>0</v>
      </c>
      <c r="U172" s="141">
        <v>0.13100000000000001</v>
      </c>
      <c r="V172" s="141">
        <f>U172*H172</f>
        <v>1.4977230000000001</v>
      </c>
      <c r="W172" s="141">
        <v>0</v>
      </c>
      <c r="X172" s="142">
        <f>W172*H172</f>
        <v>0</v>
      </c>
      <c r="AR172" s="143" t="s">
        <v>186</v>
      </c>
      <c r="AT172" s="143" t="s">
        <v>207</v>
      </c>
      <c r="AU172" s="143" t="s">
        <v>88</v>
      </c>
      <c r="AY172" s="13" t="s">
        <v>145</v>
      </c>
      <c r="BE172" s="144">
        <f>IF(O172="základní",K172,0)</f>
        <v>0</v>
      </c>
      <c r="BF172" s="144">
        <f>IF(O172="snížená",K172,0)</f>
        <v>0</v>
      </c>
      <c r="BG172" s="144">
        <f>IF(O172="zákl. přenesená",K172,0)</f>
        <v>0</v>
      </c>
      <c r="BH172" s="144">
        <f>IF(O172="sníž. přenesená",K172,0)</f>
        <v>0</v>
      </c>
      <c r="BI172" s="144">
        <f>IF(O172="nulová",K172,0)</f>
        <v>0</v>
      </c>
      <c r="BJ172" s="13" t="s">
        <v>86</v>
      </c>
      <c r="BK172" s="144">
        <f>ROUND(P172*H172,2)</f>
        <v>0</v>
      </c>
      <c r="BL172" s="13" t="s">
        <v>152</v>
      </c>
      <c r="BM172" s="143" t="s">
        <v>266</v>
      </c>
    </row>
    <row r="173" spans="2:65" s="1" customFormat="1" ht="11.25" x14ac:dyDescent="0.2">
      <c r="B173" s="28"/>
      <c r="D173" s="145" t="s">
        <v>154</v>
      </c>
      <c r="F173" s="146" t="s">
        <v>265</v>
      </c>
      <c r="I173" s="147"/>
      <c r="J173" s="147"/>
      <c r="M173" s="28"/>
      <c r="N173" s="148"/>
      <c r="X173" s="52"/>
      <c r="AT173" s="13" t="s">
        <v>154</v>
      </c>
      <c r="AU173" s="13" t="s">
        <v>88</v>
      </c>
    </row>
    <row r="174" spans="2:65" s="1" customFormat="1" ht="24.2" customHeight="1" x14ac:dyDescent="0.2">
      <c r="B174" s="28"/>
      <c r="C174" s="149" t="s">
        <v>267</v>
      </c>
      <c r="D174" s="149" t="s">
        <v>207</v>
      </c>
      <c r="E174" s="150" t="s">
        <v>268</v>
      </c>
      <c r="F174" s="151" t="s">
        <v>269</v>
      </c>
      <c r="G174" s="152" t="s">
        <v>150</v>
      </c>
      <c r="H174" s="153">
        <v>1.339</v>
      </c>
      <c r="I174" s="154"/>
      <c r="J174" s="155"/>
      <c r="K174" s="156">
        <f>ROUND(P174*H174,2)</f>
        <v>0</v>
      </c>
      <c r="L174" s="151" t="s">
        <v>151</v>
      </c>
      <c r="M174" s="157"/>
      <c r="N174" s="158" t="s">
        <v>1</v>
      </c>
      <c r="O174" s="139" t="s">
        <v>41</v>
      </c>
      <c r="P174" s="140">
        <f>I174+J174</f>
        <v>0</v>
      </c>
      <c r="Q174" s="140">
        <f>ROUND(I174*H174,2)</f>
        <v>0</v>
      </c>
      <c r="R174" s="140">
        <f>ROUND(J174*H174,2)</f>
        <v>0</v>
      </c>
      <c r="T174" s="141">
        <f>S174*H174</f>
        <v>0</v>
      </c>
      <c r="U174" s="141">
        <v>0.13100000000000001</v>
      </c>
      <c r="V174" s="141">
        <f>U174*H174</f>
        <v>0.17540900000000001</v>
      </c>
      <c r="W174" s="141">
        <v>0</v>
      </c>
      <c r="X174" s="142">
        <f>W174*H174</f>
        <v>0</v>
      </c>
      <c r="AR174" s="143" t="s">
        <v>186</v>
      </c>
      <c r="AT174" s="143" t="s">
        <v>207</v>
      </c>
      <c r="AU174" s="143" t="s">
        <v>88</v>
      </c>
      <c r="AY174" s="13" t="s">
        <v>145</v>
      </c>
      <c r="BE174" s="144">
        <f>IF(O174="základní",K174,0)</f>
        <v>0</v>
      </c>
      <c r="BF174" s="144">
        <f>IF(O174="snížená",K174,0)</f>
        <v>0</v>
      </c>
      <c r="BG174" s="144">
        <f>IF(O174="zákl. přenesená",K174,0)</f>
        <v>0</v>
      </c>
      <c r="BH174" s="144">
        <f>IF(O174="sníž. přenesená",K174,0)</f>
        <v>0</v>
      </c>
      <c r="BI174" s="144">
        <f>IF(O174="nulová",K174,0)</f>
        <v>0</v>
      </c>
      <c r="BJ174" s="13" t="s">
        <v>86</v>
      </c>
      <c r="BK174" s="144">
        <f>ROUND(P174*H174,2)</f>
        <v>0</v>
      </c>
      <c r="BL174" s="13" t="s">
        <v>152</v>
      </c>
      <c r="BM174" s="143" t="s">
        <v>270</v>
      </c>
    </row>
    <row r="175" spans="2:65" s="1" customFormat="1" ht="19.5" x14ac:dyDescent="0.2">
      <c r="B175" s="28"/>
      <c r="D175" s="145" t="s">
        <v>154</v>
      </c>
      <c r="F175" s="146" t="s">
        <v>269</v>
      </c>
      <c r="I175" s="147"/>
      <c r="J175" s="147"/>
      <c r="M175" s="28"/>
      <c r="N175" s="148"/>
      <c r="X175" s="52"/>
      <c r="AT175" s="13" t="s">
        <v>154</v>
      </c>
      <c r="AU175" s="13" t="s">
        <v>88</v>
      </c>
    </row>
    <row r="176" spans="2:65" s="1" customFormat="1" ht="37.9" customHeight="1" x14ac:dyDescent="0.2">
      <c r="B176" s="28"/>
      <c r="C176" s="131" t="s">
        <v>271</v>
      </c>
      <c r="D176" s="131" t="s">
        <v>147</v>
      </c>
      <c r="E176" s="132" t="s">
        <v>272</v>
      </c>
      <c r="F176" s="133" t="s">
        <v>273</v>
      </c>
      <c r="G176" s="134" t="s">
        <v>150</v>
      </c>
      <c r="H176" s="135">
        <v>1.3</v>
      </c>
      <c r="I176" s="136"/>
      <c r="J176" s="136"/>
      <c r="K176" s="137">
        <f>ROUND(P176*H176,2)</f>
        <v>0</v>
      </c>
      <c r="L176" s="133" t="s">
        <v>151</v>
      </c>
      <c r="M176" s="28"/>
      <c r="N176" s="138" t="s">
        <v>1</v>
      </c>
      <c r="O176" s="139" t="s">
        <v>41</v>
      </c>
      <c r="P176" s="140">
        <f>I176+J176</f>
        <v>0</v>
      </c>
      <c r="Q176" s="140">
        <f>ROUND(I176*H176,2)</f>
        <v>0</v>
      </c>
      <c r="R176" s="140">
        <f>ROUND(J176*H176,2)</f>
        <v>0</v>
      </c>
      <c r="T176" s="141">
        <f>S176*H176</f>
        <v>0</v>
      </c>
      <c r="U176" s="141">
        <v>0</v>
      </c>
      <c r="V176" s="141">
        <f>U176*H176</f>
        <v>0</v>
      </c>
      <c r="W176" s="141">
        <v>0</v>
      </c>
      <c r="X176" s="142">
        <f>W176*H176</f>
        <v>0</v>
      </c>
      <c r="AR176" s="143" t="s">
        <v>152</v>
      </c>
      <c r="AT176" s="143" t="s">
        <v>147</v>
      </c>
      <c r="AU176" s="143" t="s">
        <v>88</v>
      </c>
      <c r="AY176" s="13" t="s">
        <v>145</v>
      </c>
      <c r="BE176" s="144">
        <f>IF(O176="základní",K176,0)</f>
        <v>0</v>
      </c>
      <c r="BF176" s="144">
        <f>IF(O176="snížená",K176,0)</f>
        <v>0</v>
      </c>
      <c r="BG176" s="144">
        <f>IF(O176="zákl. přenesená",K176,0)</f>
        <v>0</v>
      </c>
      <c r="BH176" s="144">
        <f>IF(O176="sníž. přenesená",K176,0)</f>
        <v>0</v>
      </c>
      <c r="BI176" s="144">
        <f>IF(O176="nulová",K176,0)</f>
        <v>0</v>
      </c>
      <c r="BJ176" s="13" t="s">
        <v>86</v>
      </c>
      <c r="BK176" s="144">
        <f>ROUND(P176*H176,2)</f>
        <v>0</v>
      </c>
      <c r="BL176" s="13" t="s">
        <v>152</v>
      </c>
      <c r="BM176" s="143" t="s">
        <v>274</v>
      </c>
    </row>
    <row r="177" spans="2:65" s="1" customFormat="1" ht="48.75" x14ac:dyDescent="0.2">
      <c r="B177" s="28"/>
      <c r="D177" s="145" t="s">
        <v>154</v>
      </c>
      <c r="F177" s="146" t="s">
        <v>275</v>
      </c>
      <c r="I177" s="147"/>
      <c r="J177" s="147"/>
      <c r="M177" s="28"/>
      <c r="N177" s="148"/>
      <c r="X177" s="52"/>
      <c r="AT177" s="13" t="s">
        <v>154</v>
      </c>
      <c r="AU177" s="13" t="s">
        <v>88</v>
      </c>
    </row>
    <row r="178" spans="2:65" s="11" customFormat="1" ht="22.9" customHeight="1" x14ac:dyDescent="0.2">
      <c r="B178" s="118"/>
      <c r="D178" s="119" t="s">
        <v>77</v>
      </c>
      <c r="E178" s="129" t="s">
        <v>191</v>
      </c>
      <c r="F178" s="129" t="s">
        <v>276</v>
      </c>
      <c r="I178" s="121"/>
      <c r="J178" s="121"/>
      <c r="K178" s="130">
        <f>BK178</f>
        <v>0</v>
      </c>
      <c r="M178" s="118"/>
      <c r="N178" s="123"/>
      <c r="Q178" s="124">
        <f>SUM(Q179:Q190)</f>
        <v>0</v>
      </c>
      <c r="R178" s="124">
        <f>SUM(R179:R190)</f>
        <v>0</v>
      </c>
      <c r="T178" s="125">
        <f>SUM(T179:T190)</f>
        <v>0</v>
      </c>
      <c r="V178" s="125">
        <f>SUM(V179:V190)</f>
        <v>0.98304880000000006</v>
      </c>
      <c r="X178" s="126">
        <f>SUM(X179:X190)</f>
        <v>0</v>
      </c>
      <c r="AR178" s="119" t="s">
        <v>86</v>
      </c>
      <c r="AT178" s="127" t="s">
        <v>77</v>
      </c>
      <c r="AU178" s="127" t="s">
        <v>86</v>
      </c>
      <c r="AY178" s="119" t="s">
        <v>145</v>
      </c>
      <c r="BK178" s="128">
        <f>SUM(BK179:BK190)</f>
        <v>0</v>
      </c>
    </row>
    <row r="179" spans="2:65" s="1" customFormat="1" ht="33" customHeight="1" x14ac:dyDescent="0.2">
      <c r="B179" s="28"/>
      <c r="C179" s="131" t="s">
        <v>277</v>
      </c>
      <c r="D179" s="131" t="s">
        <v>147</v>
      </c>
      <c r="E179" s="132" t="s">
        <v>278</v>
      </c>
      <c r="F179" s="133" t="s">
        <v>279</v>
      </c>
      <c r="G179" s="134" t="s">
        <v>163</v>
      </c>
      <c r="H179" s="135">
        <v>4</v>
      </c>
      <c r="I179" s="136"/>
      <c r="J179" s="136"/>
      <c r="K179" s="137">
        <f>ROUND(P179*H179,2)</f>
        <v>0</v>
      </c>
      <c r="L179" s="133" t="s">
        <v>151</v>
      </c>
      <c r="M179" s="28"/>
      <c r="N179" s="138" t="s">
        <v>1</v>
      </c>
      <c r="O179" s="139" t="s">
        <v>41</v>
      </c>
      <c r="P179" s="140">
        <f>I179+J179</f>
        <v>0</v>
      </c>
      <c r="Q179" s="140">
        <f>ROUND(I179*H179,2)</f>
        <v>0</v>
      </c>
      <c r="R179" s="140">
        <f>ROUND(J179*H179,2)</f>
        <v>0</v>
      </c>
      <c r="T179" s="141">
        <f>S179*H179</f>
        <v>0</v>
      </c>
      <c r="U179" s="141">
        <v>0.15540000000000001</v>
      </c>
      <c r="V179" s="141">
        <f>U179*H179</f>
        <v>0.62160000000000004</v>
      </c>
      <c r="W179" s="141">
        <v>0</v>
      </c>
      <c r="X179" s="142">
        <f>W179*H179</f>
        <v>0</v>
      </c>
      <c r="AR179" s="143" t="s">
        <v>152</v>
      </c>
      <c r="AT179" s="143" t="s">
        <v>147</v>
      </c>
      <c r="AU179" s="143" t="s">
        <v>88</v>
      </c>
      <c r="AY179" s="13" t="s">
        <v>145</v>
      </c>
      <c r="BE179" s="144">
        <f>IF(O179="základní",K179,0)</f>
        <v>0</v>
      </c>
      <c r="BF179" s="144">
        <f>IF(O179="snížená",K179,0)</f>
        <v>0</v>
      </c>
      <c r="BG179" s="144">
        <f>IF(O179="zákl. přenesená",K179,0)</f>
        <v>0</v>
      </c>
      <c r="BH179" s="144">
        <f>IF(O179="sníž. přenesená",K179,0)</f>
        <v>0</v>
      </c>
      <c r="BI179" s="144">
        <f>IF(O179="nulová",K179,0)</f>
        <v>0</v>
      </c>
      <c r="BJ179" s="13" t="s">
        <v>86</v>
      </c>
      <c r="BK179" s="144">
        <f>ROUND(P179*H179,2)</f>
        <v>0</v>
      </c>
      <c r="BL179" s="13" t="s">
        <v>152</v>
      </c>
      <c r="BM179" s="143" t="s">
        <v>280</v>
      </c>
    </row>
    <row r="180" spans="2:65" s="1" customFormat="1" ht="29.25" x14ac:dyDescent="0.2">
      <c r="B180" s="28"/>
      <c r="D180" s="145" t="s">
        <v>154</v>
      </c>
      <c r="F180" s="146" t="s">
        <v>281</v>
      </c>
      <c r="I180" s="147"/>
      <c r="J180" s="147"/>
      <c r="M180" s="28"/>
      <c r="N180" s="148"/>
      <c r="X180" s="52"/>
      <c r="AT180" s="13" t="s">
        <v>154</v>
      </c>
      <c r="AU180" s="13" t="s">
        <v>88</v>
      </c>
    </row>
    <row r="181" spans="2:65" s="1" customFormat="1" ht="24.2" customHeight="1" x14ac:dyDescent="0.2">
      <c r="B181" s="28"/>
      <c r="C181" s="149" t="s">
        <v>282</v>
      </c>
      <c r="D181" s="149" t="s">
        <v>207</v>
      </c>
      <c r="E181" s="150" t="s">
        <v>283</v>
      </c>
      <c r="F181" s="151" t="s">
        <v>284</v>
      </c>
      <c r="G181" s="152" t="s">
        <v>163</v>
      </c>
      <c r="H181" s="153">
        <v>2.04</v>
      </c>
      <c r="I181" s="154"/>
      <c r="J181" s="155"/>
      <c r="K181" s="156">
        <f>ROUND(P181*H181,2)</f>
        <v>0</v>
      </c>
      <c r="L181" s="151" t="s">
        <v>151</v>
      </c>
      <c r="M181" s="157"/>
      <c r="N181" s="158" t="s">
        <v>1</v>
      </c>
      <c r="O181" s="139" t="s">
        <v>41</v>
      </c>
      <c r="P181" s="140">
        <f>I181+J181</f>
        <v>0</v>
      </c>
      <c r="Q181" s="140">
        <f>ROUND(I181*H181,2)</f>
        <v>0</v>
      </c>
      <c r="R181" s="140">
        <f>ROUND(J181*H181,2)</f>
        <v>0</v>
      </c>
      <c r="T181" s="141">
        <f>S181*H181</f>
        <v>0</v>
      </c>
      <c r="U181" s="141">
        <v>4.8300000000000003E-2</v>
      </c>
      <c r="V181" s="141">
        <f>U181*H181</f>
        <v>9.8532000000000008E-2</v>
      </c>
      <c r="W181" s="141">
        <v>0</v>
      </c>
      <c r="X181" s="142">
        <f>W181*H181</f>
        <v>0</v>
      </c>
      <c r="AR181" s="143" t="s">
        <v>186</v>
      </c>
      <c r="AT181" s="143" t="s">
        <v>207</v>
      </c>
      <c r="AU181" s="143" t="s">
        <v>88</v>
      </c>
      <c r="AY181" s="13" t="s">
        <v>145</v>
      </c>
      <c r="BE181" s="144">
        <f>IF(O181="základní",K181,0)</f>
        <v>0</v>
      </c>
      <c r="BF181" s="144">
        <f>IF(O181="snížená",K181,0)</f>
        <v>0</v>
      </c>
      <c r="BG181" s="144">
        <f>IF(O181="zákl. přenesená",K181,0)</f>
        <v>0</v>
      </c>
      <c r="BH181" s="144">
        <f>IF(O181="sníž. přenesená",K181,0)</f>
        <v>0</v>
      </c>
      <c r="BI181" s="144">
        <f>IF(O181="nulová",K181,0)</f>
        <v>0</v>
      </c>
      <c r="BJ181" s="13" t="s">
        <v>86</v>
      </c>
      <c r="BK181" s="144">
        <f>ROUND(P181*H181,2)</f>
        <v>0</v>
      </c>
      <c r="BL181" s="13" t="s">
        <v>152</v>
      </c>
      <c r="BM181" s="143" t="s">
        <v>285</v>
      </c>
    </row>
    <row r="182" spans="2:65" s="1" customFormat="1" ht="11.25" x14ac:dyDescent="0.2">
      <c r="B182" s="28"/>
      <c r="D182" s="145" t="s">
        <v>154</v>
      </c>
      <c r="F182" s="146" t="s">
        <v>284</v>
      </c>
      <c r="I182" s="147"/>
      <c r="J182" s="147"/>
      <c r="M182" s="28"/>
      <c r="N182" s="148"/>
      <c r="X182" s="52"/>
      <c r="AT182" s="13" t="s">
        <v>154</v>
      </c>
      <c r="AU182" s="13" t="s">
        <v>88</v>
      </c>
    </row>
    <row r="183" spans="2:65" s="1" customFormat="1" ht="24.2" customHeight="1" x14ac:dyDescent="0.2">
      <c r="B183" s="28"/>
      <c r="C183" s="149" t="s">
        <v>286</v>
      </c>
      <c r="D183" s="149" t="s">
        <v>207</v>
      </c>
      <c r="E183" s="150" t="s">
        <v>287</v>
      </c>
      <c r="F183" s="151" t="s">
        <v>288</v>
      </c>
      <c r="G183" s="152" t="s">
        <v>163</v>
      </c>
      <c r="H183" s="153">
        <v>2.04</v>
      </c>
      <c r="I183" s="154"/>
      <c r="J183" s="155"/>
      <c r="K183" s="156">
        <f>ROUND(P183*H183,2)</f>
        <v>0</v>
      </c>
      <c r="L183" s="151" t="s">
        <v>151</v>
      </c>
      <c r="M183" s="157"/>
      <c r="N183" s="158" t="s">
        <v>1</v>
      </c>
      <c r="O183" s="139" t="s">
        <v>41</v>
      </c>
      <c r="P183" s="140">
        <f>I183+J183</f>
        <v>0</v>
      </c>
      <c r="Q183" s="140">
        <f>ROUND(I183*H183,2)</f>
        <v>0</v>
      </c>
      <c r="R183" s="140">
        <f>ROUND(J183*H183,2)</f>
        <v>0</v>
      </c>
      <c r="T183" s="141">
        <f>S183*H183</f>
        <v>0</v>
      </c>
      <c r="U183" s="141">
        <v>6.5670000000000006E-2</v>
      </c>
      <c r="V183" s="141">
        <f>U183*H183</f>
        <v>0.13396680000000002</v>
      </c>
      <c r="W183" s="141">
        <v>0</v>
      </c>
      <c r="X183" s="142">
        <f>W183*H183</f>
        <v>0</v>
      </c>
      <c r="AR183" s="143" t="s">
        <v>186</v>
      </c>
      <c r="AT183" s="143" t="s">
        <v>207</v>
      </c>
      <c r="AU183" s="143" t="s">
        <v>88</v>
      </c>
      <c r="AY183" s="13" t="s">
        <v>145</v>
      </c>
      <c r="BE183" s="144">
        <f>IF(O183="základní",K183,0)</f>
        <v>0</v>
      </c>
      <c r="BF183" s="144">
        <f>IF(O183="snížená",K183,0)</f>
        <v>0</v>
      </c>
      <c r="BG183" s="144">
        <f>IF(O183="zákl. přenesená",K183,0)</f>
        <v>0</v>
      </c>
      <c r="BH183" s="144">
        <f>IF(O183="sníž. přenesená",K183,0)</f>
        <v>0</v>
      </c>
      <c r="BI183" s="144">
        <f>IF(O183="nulová",K183,0)</f>
        <v>0</v>
      </c>
      <c r="BJ183" s="13" t="s">
        <v>86</v>
      </c>
      <c r="BK183" s="144">
        <f>ROUND(P183*H183,2)</f>
        <v>0</v>
      </c>
      <c r="BL183" s="13" t="s">
        <v>152</v>
      </c>
      <c r="BM183" s="143" t="s">
        <v>289</v>
      </c>
    </row>
    <row r="184" spans="2:65" s="1" customFormat="1" ht="11.25" x14ac:dyDescent="0.2">
      <c r="B184" s="28"/>
      <c r="D184" s="145" t="s">
        <v>154</v>
      </c>
      <c r="F184" s="146" t="s">
        <v>288</v>
      </c>
      <c r="I184" s="147"/>
      <c r="J184" s="147"/>
      <c r="M184" s="28"/>
      <c r="N184" s="148"/>
      <c r="X184" s="52"/>
      <c r="AT184" s="13" t="s">
        <v>154</v>
      </c>
      <c r="AU184" s="13" t="s">
        <v>88</v>
      </c>
    </row>
    <row r="185" spans="2:65" s="1" customFormat="1" ht="24.2" customHeight="1" x14ac:dyDescent="0.2">
      <c r="B185" s="28"/>
      <c r="C185" s="131" t="s">
        <v>290</v>
      </c>
      <c r="D185" s="131" t="s">
        <v>147</v>
      </c>
      <c r="E185" s="132" t="s">
        <v>291</v>
      </c>
      <c r="F185" s="133" t="s">
        <v>292</v>
      </c>
      <c r="G185" s="134" t="s">
        <v>163</v>
      </c>
      <c r="H185" s="135">
        <v>1</v>
      </c>
      <c r="I185" s="136"/>
      <c r="J185" s="136"/>
      <c r="K185" s="137">
        <f>ROUND(P185*H185,2)</f>
        <v>0</v>
      </c>
      <c r="L185" s="133" t="s">
        <v>151</v>
      </c>
      <c r="M185" s="28"/>
      <c r="N185" s="138" t="s">
        <v>1</v>
      </c>
      <c r="O185" s="139" t="s">
        <v>41</v>
      </c>
      <c r="P185" s="140">
        <f>I185+J185</f>
        <v>0</v>
      </c>
      <c r="Q185" s="140">
        <f>ROUND(I185*H185,2)</f>
        <v>0</v>
      </c>
      <c r="R185" s="140">
        <f>ROUND(J185*H185,2)</f>
        <v>0</v>
      </c>
      <c r="T185" s="141">
        <f>S185*H185</f>
        <v>0</v>
      </c>
      <c r="U185" s="141">
        <v>0.10095</v>
      </c>
      <c r="V185" s="141">
        <f>U185*H185</f>
        <v>0.10095</v>
      </c>
      <c r="W185" s="141">
        <v>0</v>
      </c>
      <c r="X185" s="142">
        <f>W185*H185</f>
        <v>0</v>
      </c>
      <c r="AR185" s="143" t="s">
        <v>152</v>
      </c>
      <c r="AT185" s="143" t="s">
        <v>147</v>
      </c>
      <c r="AU185" s="143" t="s">
        <v>88</v>
      </c>
      <c r="AY185" s="13" t="s">
        <v>145</v>
      </c>
      <c r="BE185" s="144">
        <f>IF(O185="základní",K185,0)</f>
        <v>0</v>
      </c>
      <c r="BF185" s="144">
        <f>IF(O185="snížená",K185,0)</f>
        <v>0</v>
      </c>
      <c r="BG185" s="144">
        <f>IF(O185="zákl. přenesená",K185,0)</f>
        <v>0</v>
      </c>
      <c r="BH185" s="144">
        <f>IF(O185="sníž. přenesená",K185,0)</f>
        <v>0</v>
      </c>
      <c r="BI185" s="144">
        <f>IF(O185="nulová",K185,0)</f>
        <v>0</v>
      </c>
      <c r="BJ185" s="13" t="s">
        <v>86</v>
      </c>
      <c r="BK185" s="144">
        <f>ROUND(P185*H185,2)</f>
        <v>0</v>
      </c>
      <c r="BL185" s="13" t="s">
        <v>152</v>
      </c>
      <c r="BM185" s="143" t="s">
        <v>293</v>
      </c>
    </row>
    <row r="186" spans="2:65" s="1" customFormat="1" ht="29.25" x14ac:dyDescent="0.2">
      <c r="B186" s="28"/>
      <c r="D186" s="145" t="s">
        <v>154</v>
      </c>
      <c r="F186" s="146" t="s">
        <v>294</v>
      </c>
      <c r="I186" s="147"/>
      <c r="J186" s="147"/>
      <c r="M186" s="28"/>
      <c r="N186" s="148"/>
      <c r="X186" s="52"/>
      <c r="AT186" s="13" t="s">
        <v>154</v>
      </c>
      <c r="AU186" s="13" t="s">
        <v>88</v>
      </c>
    </row>
    <row r="187" spans="2:65" s="1" customFormat="1" ht="24.2" customHeight="1" x14ac:dyDescent="0.2">
      <c r="B187" s="28"/>
      <c r="C187" s="149" t="s">
        <v>295</v>
      </c>
      <c r="D187" s="149" t="s">
        <v>207</v>
      </c>
      <c r="E187" s="150" t="s">
        <v>296</v>
      </c>
      <c r="F187" s="151" t="s">
        <v>297</v>
      </c>
      <c r="G187" s="152" t="s">
        <v>163</v>
      </c>
      <c r="H187" s="153">
        <v>1</v>
      </c>
      <c r="I187" s="154"/>
      <c r="J187" s="155"/>
      <c r="K187" s="156">
        <f>ROUND(P187*H187,2)</f>
        <v>0</v>
      </c>
      <c r="L187" s="151" t="s">
        <v>151</v>
      </c>
      <c r="M187" s="157"/>
      <c r="N187" s="158" t="s">
        <v>1</v>
      </c>
      <c r="O187" s="139" t="s">
        <v>41</v>
      </c>
      <c r="P187" s="140">
        <f>I187+J187</f>
        <v>0</v>
      </c>
      <c r="Q187" s="140">
        <f>ROUND(I187*H187,2)</f>
        <v>0</v>
      </c>
      <c r="R187" s="140">
        <f>ROUND(J187*H187,2)</f>
        <v>0</v>
      </c>
      <c r="T187" s="141">
        <f>S187*H187</f>
        <v>0</v>
      </c>
      <c r="U187" s="141">
        <v>2.8000000000000001E-2</v>
      </c>
      <c r="V187" s="141">
        <f>U187*H187</f>
        <v>2.8000000000000001E-2</v>
      </c>
      <c r="W187" s="141">
        <v>0</v>
      </c>
      <c r="X187" s="142">
        <f>W187*H187</f>
        <v>0</v>
      </c>
      <c r="AR187" s="143" t="s">
        <v>186</v>
      </c>
      <c r="AT187" s="143" t="s">
        <v>207</v>
      </c>
      <c r="AU187" s="143" t="s">
        <v>88</v>
      </c>
      <c r="AY187" s="13" t="s">
        <v>145</v>
      </c>
      <c r="BE187" s="144">
        <f>IF(O187="základní",K187,0)</f>
        <v>0</v>
      </c>
      <c r="BF187" s="144">
        <f>IF(O187="snížená",K187,0)</f>
        <v>0</v>
      </c>
      <c r="BG187" s="144">
        <f>IF(O187="zákl. přenesená",K187,0)</f>
        <v>0</v>
      </c>
      <c r="BH187" s="144">
        <f>IF(O187="sníž. přenesená",K187,0)</f>
        <v>0</v>
      </c>
      <c r="BI187" s="144">
        <f>IF(O187="nulová",K187,0)</f>
        <v>0</v>
      </c>
      <c r="BJ187" s="13" t="s">
        <v>86</v>
      </c>
      <c r="BK187" s="144">
        <f>ROUND(P187*H187,2)</f>
        <v>0</v>
      </c>
      <c r="BL187" s="13" t="s">
        <v>152</v>
      </c>
      <c r="BM187" s="143" t="s">
        <v>298</v>
      </c>
    </row>
    <row r="188" spans="2:65" s="1" customFormat="1" ht="11.25" x14ac:dyDescent="0.2">
      <c r="B188" s="28"/>
      <c r="D188" s="145" t="s">
        <v>154</v>
      </c>
      <c r="F188" s="146" t="s">
        <v>297</v>
      </c>
      <c r="I188" s="147"/>
      <c r="J188" s="147"/>
      <c r="M188" s="28"/>
      <c r="N188" s="148"/>
      <c r="X188" s="52"/>
      <c r="AT188" s="13" t="s">
        <v>154</v>
      </c>
      <c r="AU188" s="13" t="s">
        <v>88</v>
      </c>
    </row>
    <row r="189" spans="2:65" s="1" customFormat="1" ht="24.2" customHeight="1" x14ac:dyDescent="0.2">
      <c r="B189" s="28"/>
      <c r="C189" s="131" t="s">
        <v>299</v>
      </c>
      <c r="D189" s="131" t="s">
        <v>147</v>
      </c>
      <c r="E189" s="132" t="s">
        <v>300</v>
      </c>
      <c r="F189" s="133" t="s">
        <v>301</v>
      </c>
      <c r="G189" s="134" t="s">
        <v>150</v>
      </c>
      <c r="H189" s="135">
        <v>2.2000000000000002</v>
      </c>
      <c r="I189" s="136"/>
      <c r="J189" s="136"/>
      <c r="K189" s="137">
        <f>ROUND(P189*H189,2)</f>
        <v>0</v>
      </c>
      <c r="L189" s="133" t="s">
        <v>151</v>
      </c>
      <c r="M189" s="28"/>
      <c r="N189" s="138" t="s">
        <v>1</v>
      </c>
      <c r="O189" s="139" t="s">
        <v>41</v>
      </c>
      <c r="P189" s="140">
        <f>I189+J189</f>
        <v>0</v>
      </c>
      <c r="Q189" s="140">
        <f>ROUND(I189*H189,2)</f>
        <v>0</v>
      </c>
      <c r="R189" s="140">
        <f>ROUND(J189*H189,2)</f>
        <v>0</v>
      </c>
      <c r="T189" s="141">
        <f>S189*H189</f>
        <v>0</v>
      </c>
      <c r="U189" s="141">
        <v>0</v>
      </c>
      <c r="V189" s="141">
        <f>U189*H189</f>
        <v>0</v>
      </c>
      <c r="W189" s="141">
        <v>0</v>
      </c>
      <c r="X189" s="142">
        <f>W189*H189</f>
        <v>0</v>
      </c>
      <c r="AR189" s="143" t="s">
        <v>152</v>
      </c>
      <c r="AT189" s="143" t="s">
        <v>147</v>
      </c>
      <c r="AU189" s="143" t="s">
        <v>88</v>
      </c>
      <c r="AY189" s="13" t="s">
        <v>145</v>
      </c>
      <c r="BE189" s="144">
        <f>IF(O189="základní",K189,0)</f>
        <v>0</v>
      </c>
      <c r="BF189" s="144">
        <f>IF(O189="snížená",K189,0)</f>
        <v>0</v>
      </c>
      <c r="BG189" s="144">
        <f>IF(O189="zákl. přenesená",K189,0)</f>
        <v>0</v>
      </c>
      <c r="BH189" s="144">
        <f>IF(O189="sníž. přenesená",K189,0)</f>
        <v>0</v>
      </c>
      <c r="BI189" s="144">
        <f>IF(O189="nulová",K189,0)</f>
        <v>0</v>
      </c>
      <c r="BJ189" s="13" t="s">
        <v>86</v>
      </c>
      <c r="BK189" s="144">
        <f>ROUND(P189*H189,2)</f>
        <v>0</v>
      </c>
      <c r="BL189" s="13" t="s">
        <v>152</v>
      </c>
      <c r="BM189" s="143" t="s">
        <v>302</v>
      </c>
    </row>
    <row r="190" spans="2:65" s="1" customFormat="1" ht="39" x14ac:dyDescent="0.2">
      <c r="B190" s="28"/>
      <c r="D190" s="145" t="s">
        <v>154</v>
      </c>
      <c r="F190" s="146" t="s">
        <v>303</v>
      </c>
      <c r="I190" s="147"/>
      <c r="J190" s="147"/>
      <c r="M190" s="28"/>
      <c r="N190" s="148"/>
      <c r="X190" s="52"/>
      <c r="AT190" s="13" t="s">
        <v>154</v>
      </c>
      <c r="AU190" s="13" t="s">
        <v>88</v>
      </c>
    </row>
    <row r="191" spans="2:65" s="11" customFormat="1" ht="22.9" customHeight="1" x14ac:dyDescent="0.2">
      <c r="B191" s="118"/>
      <c r="D191" s="119" t="s">
        <v>77</v>
      </c>
      <c r="E191" s="129" t="s">
        <v>304</v>
      </c>
      <c r="F191" s="129" t="s">
        <v>305</v>
      </c>
      <c r="I191" s="121"/>
      <c r="J191" s="121"/>
      <c r="K191" s="130">
        <f>BK191</f>
        <v>0</v>
      </c>
      <c r="M191" s="118"/>
      <c r="N191" s="123"/>
      <c r="Q191" s="124">
        <f>SUM(Q192:Q197)</f>
        <v>0</v>
      </c>
      <c r="R191" s="124">
        <f>SUM(R192:R197)</f>
        <v>0</v>
      </c>
      <c r="T191" s="125">
        <f>SUM(T192:T197)</f>
        <v>0</v>
      </c>
      <c r="V191" s="125">
        <f>SUM(V192:V197)</f>
        <v>0</v>
      </c>
      <c r="X191" s="126">
        <f>SUM(X192:X197)</f>
        <v>0</v>
      </c>
      <c r="AR191" s="119" t="s">
        <v>86</v>
      </c>
      <c r="AT191" s="127" t="s">
        <v>77</v>
      </c>
      <c r="AU191" s="127" t="s">
        <v>86</v>
      </c>
      <c r="AY191" s="119" t="s">
        <v>145</v>
      </c>
      <c r="BK191" s="128">
        <f>SUM(BK192:BK197)</f>
        <v>0</v>
      </c>
    </row>
    <row r="192" spans="2:65" s="1" customFormat="1" ht="24" x14ac:dyDescent="0.2">
      <c r="B192" s="28"/>
      <c r="C192" s="131" t="s">
        <v>306</v>
      </c>
      <c r="D192" s="131" t="s">
        <v>147</v>
      </c>
      <c r="E192" s="132" t="s">
        <v>307</v>
      </c>
      <c r="F192" s="133" t="s">
        <v>308</v>
      </c>
      <c r="G192" s="134" t="s">
        <v>194</v>
      </c>
      <c r="H192" s="135">
        <v>2.8610000000000002</v>
      </c>
      <c r="I192" s="136"/>
      <c r="J192" s="136"/>
      <c r="K192" s="137">
        <f>ROUND(P192*H192,2)</f>
        <v>0</v>
      </c>
      <c r="L192" s="133" t="s">
        <v>151</v>
      </c>
      <c r="M192" s="28"/>
      <c r="N192" s="138" t="s">
        <v>1</v>
      </c>
      <c r="O192" s="139" t="s">
        <v>41</v>
      </c>
      <c r="P192" s="140">
        <f>I192+J192</f>
        <v>0</v>
      </c>
      <c r="Q192" s="140">
        <f>ROUND(I192*H192,2)</f>
        <v>0</v>
      </c>
      <c r="R192" s="140">
        <f>ROUND(J192*H192,2)</f>
        <v>0</v>
      </c>
      <c r="T192" s="141">
        <f>S192*H192</f>
        <v>0</v>
      </c>
      <c r="U192" s="141">
        <v>0</v>
      </c>
      <c r="V192" s="141">
        <f>U192*H192</f>
        <v>0</v>
      </c>
      <c r="W192" s="141">
        <v>0</v>
      </c>
      <c r="X192" s="142">
        <f>W192*H192</f>
        <v>0</v>
      </c>
      <c r="AR192" s="143" t="s">
        <v>152</v>
      </c>
      <c r="AT192" s="143" t="s">
        <v>147</v>
      </c>
      <c r="AU192" s="143" t="s">
        <v>88</v>
      </c>
      <c r="AY192" s="13" t="s">
        <v>145</v>
      </c>
      <c r="BE192" s="144">
        <f>IF(O192="základní",K192,0)</f>
        <v>0</v>
      </c>
      <c r="BF192" s="144">
        <f>IF(O192="snížená",K192,0)</f>
        <v>0</v>
      </c>
      <c r="BG192" s="144">
        <f>IF(O192="zákl. přenesená",K192,0)</f>
        <v>0</v>
      </c>
      <c r="BH192" s="144">
        <f>IF(O192="sníž. přenesená",K192,0)</f>
        <v>0</v>
      </c>
      <c r="BI192" s="144">
        <f>IF(O192="nulová",K192,0)</f>
        <v>0</v>
      </c>
      <c r="BJ192" s="13" t="s">
        <v>86</v>
      </c>
      <c r="BK192" s="144">
        <f>ROUND(P192*H192,2)</f>
        <v>0</v>
      </c>
      <c r="BL192" s="13" t="s">
        <v>152</v>
      </c>
      <c r="BM192" s="143" t="s">
        <v>309</v>
      </c>
    </row>
    <row r="193" spans="2:65" s="1" customFormat="1" ht="19.5" x14ac:dyDescent="0.2">
      <c r="B193" s="28"/>
      <c r="D193" s="145" t="s">
        <v>154</v>
      </c>
      <c r="F193" s="146" t="s">
        <v>310</v>
      </c>
      <c r="I193" s="147"/>
      <c r="J193" s="147"/>
      <c r="M193" s="28"/>
      <c r="N193" s="148"/>
      <c r="X193" s="52"/>
      <c r="AT193" s="13" t="s">
        <v>154</v>
      </c>
      <c r="AU193" s="13" t="s">
        <v>88</v>
      </c>
    </row>
    <row r="194" spans="2:65" s="1" customFormat="1" ht="24.2" customHeight="1" x14ac:dyDescent="0.2">
      <c r="B194" s="28"/>
      <c r="C194" s="131" t="s">
        <v>311</v>
      </c>
      <c r="D194" s="131" t="s">
        <v>147</v>
      </c>
      <c r="E194" s="132" t="s">
        <v>312</v>
      </c>
      <c r="F194" s="133" t="s">
        <v>313</v>
      </c>
      <c r="G194" s="134" t="s">
        <v>194</v>
      </c>
      <c r="H194" s="135">
        <v>25.748999999999999</v>
      </c>
      <c r="I194" s="136"/>
      <c r="J194" s="136"/>
      <c r="K194" s="137">
        <f>ROUND(P194*H194,2)</f>
        <v>0</v>
      </c>
      <c r="L194" s="133" t="s">
        <v>151</v>
      </c>
      <c r="M194" s="28"/>
      <c r="N194" s="138" t="s">
        <v>1</v>
      </c>
      <c r="O194" s="139" t="s">
        <v>41</v>
      </c>
      <c r="P194" s="140">
        <f>I194+J194</f>
        <v>0</v>
      </c>
      <c r="Q194" s="140">
        <f>ROUND(I194*H194,2)</f>
        <v>0</v>
      </c>
      <c r="R194" s="140">
        <f>ROUND(J194*H194,2)</f>
        <v>0</v>
      </c>
      <c r="T194" s="141">
        <f>S194*H194</f>
        <v>0</v>
      </c>
      <c r="U194" s="141">
        <v>0</v>
      </c>
      <c r="V194" s="141">
        <f>U194*H194</f>
        <v>0</v>
      </c>
      <c r="W194" s="141">
        <v>0</v>
      </c>
      <c r="X194" s="142">
        <f>W194*H194</f>
        <v>0</v>
      </c>
      <c r="AR194" s="143" t="s">
        <v>152</v>
      </c>
      <c r="AT194" s="143" t="s">
        <v>147</v>
      </c>
      <c r="AU194" s="143" t="s">
        <v>88</v>
      </c>
      <c r="AY194" s="13" t="s">
        <v>145</v>
      </c>
      <c r="BE194" s="144">
        <f>IF(O194="základní",K194,0)</f>
        <v>0</v>
      </c>
      <c r="BF194" s="144">
        <f>IF(O194="snížená",K194,0)</f>
        <v>0</v>
      </c>
      <c r="BG194" s="144">
        <f>IF(O194="zákl. přenesená",K194,0)</f>
        <v>0</v>
      </c>
      <c r="BH194" s="144">
        <f>IF(O194="sníž. přenesená",K194,0)</f>
        <v>0</v>
      </c>
      <c r="BI194" s="144">
        <f>IF(O194="nulová",K194,0)</f>
        <v>0</v>
      </c>
      <c r="BJ194" s="13" t="s">
        <v>86</v>
      </c>
      <c r="BK194" s="144">
        <f>ROUND(P194*H194,2)</f>
        <v>0</v>
      </c>
      <c r="BL194" s="13" t="s">
        <v>152</v>
      </c>
      <c r="BM194" s="143" t="s">
        <v>314</v>
      </c>
    </row>
    <row r="195" spans="2:65" s="1" customFormat="1" ht="29.25" x14ac:dyDescent="0.2">
      <c r="B195" s="28"/>
      <c r="D195" s="145" t="s">
        <v>154</v>
      </c>
      <c r="F195" s="146" t="s">
        <v>315</v>
      </c>
      <c r="I195" s="147"/>
      <c r="J195" s="147"/>
      <c r="M195" s="28"/>
      <c r="N195" s="148"/>
      <c r="X195" s="52"/>
      <c r="AT195" s="13" t="s">
        <v>154</v>
      </c>
      <c r="AU195" s="13" t="s">
        <v>88</v>
      </c>
    </row>
    <row r="196" spans="2:65" s="1" customFormat="1" ht="44.25" customHeight="1" x14ac:dyDescent="0.2">
      <c r="B196" s="28"/>
      <c r="C196" s="131" t="s">
        <v>316</v>
      </c>
      <c r="D196" s="131" t="s">
        <v>147</v>
      </c>
      <c r="E196" s="132" t="s">
        <v>317</v>
      </c>
      <c r="F196" s="133" t="s">
        <v>196</v>
      </c>
      <c r="G196" s="134" t="s">
        <v>194</v>
      </c>
      <c r="H196" s="135">
        <v>2.8610000000000002</v>
      </c>
      <c r="I196" s="136"/>
      <c r="J196" s="136"/>
      <c r="K196" s="137">
        <f>ROUND(P196*H196,2)</f>
        <v>0</v>
      </c>
      <c r="L196" s="133" t="s">
        <v>151</v>
      </c>
      <c r="M196" s="28"/>
      <c r="N196" s="138" t="s">
        <v>1</v>
      </c>
      <c r="O196" s="139" t="s">
        <v>41</v>
      </c>
      <c r="P196" s="140">
        <f>I196+J196</f>
        <v>0</v>
      </c>
      <c r="Q196" s="140">
        <f>ROUND(I196*H196,2)</f>
        <v>0</v>
      </c>
      <c r="R196" s="140">
        <f>ROUND(J196*H196,2)</f>
        <v>0</v>
      </c>
      <c r="T196" s="141">
        <f>S196*H196</f>
        <v>0</v>
      </c>
      <c r="U196" s="141">
        <v>0</v>
      </c>
      <c r="V196" s="141">
        <f>U196*H196</f>
        <v>0</v>
      </c>
      <c r="W196" s="141">
        <v>0</v>
      </c>
      <c r="X196" s="142">
        <f>W196*H196</f>
        <v>0</v>
      </c>
      <c r="AR196" s="143" t="s">
        <v>152</v>
      </c>
      <c r="AT196" s="143" t="s">
        <v>147</v>
      </c>
      <c r="AU196" s="143" t="s">
        <v>88</v>
      </c>
      <c r="AY196" s="13" t="s">
        <v>145</v>
      </c>
      <c r="BE196" s="144">
        <f>IF(O196="základní",K196,0)</f>
        <v>0</v>
      </c>
      <c r="BF196" s="144">
        <f>IF(O196="snížená",K196,0)</f>
        <v>0</v>
      </c>
      <c r="BG196" s="144">
        <f>IF(O196="zákl. přenesená",K196,0)</f>
        <v>0</v>
      </c>
      <c r="BH196" s="144">
        <f>IF(O196="sníž. přenesená",K196,0)</f>
        <v>0</v>
      </c>
      <c r="BI196" s="144">
        <f>IF(O196="nulová",K196,0)</f>
        <v>0</v>
      </c>
      <c r="BJ196" s="13" t="s">
        <v>86</v>
      </c>
      <c r="BK196" s="144">
        <f>ROUND(P196*H196,2)</f>
        <v>0</v>
      </c>
      <c r="BL196" s="13" t="s">
        <v>152</v>
      </c>
      <c r="BM196" s="143" t="s">
        <v>318</v>
      </c>
    </row>
    <row r="197" spans="2:65" s="1" customFormat="1" ht="29.25" x14ac:dyDescent="0.2">
      <c r="B197" s="28"/>
      <c r="D197" s="145" t="s">
        <v>154</v>
      </c>
      <c r="F197" s="146" t="s">
        <v>196</v>
      </c>
      <c r="I197" s="147"/>
      <c r="J197" s="147"/>
      <c r="M197" s="28"/>
      <c r="N197" s="148"/>
      <c r="X197" s="52"/>
      <c r="AT197" s="13" t="s">
        <v>154</v>
      </c>
      <c r="AU197" s="13" t="s">
        <v>88</v>
      </c>
    </row>
    <row r="198" spans="2:65" s="11" customFormat="1" ht="22.9" customHeight="1" x14ac:dyDescent="0.2">
      <c r="B198" s="118"/>
      <c r="D198" s="119" t="s">
        <v>77</v>
      </c>
      <c r="E198" s="129" t="s">
        <v>319</v>
      </c>
      <c r="F198" s="129" t="s">
        <v>320</v>
      </c>
      <c r="I198" s="121"/>
      <c r="J198" s="121"/>
      <c r="K198" s="130">
        <f>BK198</f>
        <v>0</v>
      </c>
      <c r="M198" s="118"/>
      <c r="N198" s="123"/>
      <c r="Q198" s="124">
        <f>SUM(Q199:Q200)</f>
        <v>0</v>
      </c>
      <c r="R198" s="124">
        <f>SUM(R199:R200)</f>
        <v>0</v>
      </c>
      <c r="T198" s="125">
        <f>SUM(T199:T200)</f>
        <v>0</v>
      </c>
      <c r="V198" s="125">
        <f>SUM(V199:V200)</f>
        <v>0</v>
      </c>
      <c r="X198" s="126">
        <f>SUM(X199:X200)</f>
        <v>0</v>
      </c>
      <c r="AR198" s="119" t="s">
        <v>86</v>
      </c>
      <c r="AT198" s="127" t="s">
        <v>77</v>
      </c>
      <c r="AU198" s="127" t="s">
        <v>86</v>
      </c>
      <c r="AY198" s="119" t="s">
        <v>145</v>
      </c>
      <c r="BK198" s="128">
        <f>SUM(BK199:BK200)</f>
        <v>0</v>
      </c>
    </row>
    <row r="199" spans="2:65" s="1" customFormat="1" ht="24.2" customHeight="1" x14ac:dyDescent="0.2">
      <c r="B199" s="28"/>
      <c r="C199" s="131" t="s">
        <v>321</v>
      </c>
      <c r="D199" s="131" t="s">
        <v>147</v>
      </c>
      <c r="E199" s="132" t="s">
        <v>322</v>
      </c>
      <c r="F199" s="133" t="s">
        <v>323</v>
      </c>
      <c r="G199" s="134" t="s">
        <v>194</v>
      </c>
      <c r="H199" s="135">
        <v>8.7210000000000001</v>
      </c>
      <c r="I199" s="136"/>
      <c r="J199" s="136"/>
      <c r="K199" s="137">
        <f>ROUND(P199*H199,2)</f>
        <v>0</v>
      </c>
      <c r="L199" s="133" t="s">
        <v>151</v>
      </c>
      <c r="M199" s="28"/>
      <c r="N199" s="138" t="s">
        <v>1</v>
      </c>
      <c r="O199" s="139" t="s">
        <v>41</v>
      </c>
      <c r="P199" s="140">
        <f>I199+J199</f>
        <v>0</v>
      </c>
      <c r="Q199" s="140">
        <f>ROUND(I199*H199,2)</f>
        <v>0</v>
      </c>
      <c r="R199" s="140">
        <f>ROUND(J199*H199,2)</f>
        <v>0</v>
      </c>
      <c r="T199" s="141">
        <f>S199*H199</f>
        <v>0</v>
      </c>
      <c r="U199" s="141">
        <v>0</v>
      </c>
      <c r="V199" s="141">
        <f>U199*H199</f>
        <v>0</v>
      </c>
      <c r="W199" s="141">
        <v>0</v>
      </c>
      <c r="X199" s="142">
        <f>W199*H199</f>
        <v>0</v>
      </c>
      <c r="AR199" s="143" t="s">
        <v>152</v>
      </c>
      <c r="AT199" s="143" t="s">
        <v>147</v>
      </c>
      <c r="AU199" s="143" t="s">
        <v>88</v>
      </c>
      <c r="AY199" s="13" t="s">
        <v>145</v>
      </c>
      <c r="BE199" s="144">
        <f>IF(O199="základní",K199,0)</f>
        <v>0</v>
      </c>
      <c r="BF199" s="144">
        <f>IF(O199="snížená",K199,0)</f>
        <v>0</v>
      </c>
      <c r="BG199" s="144">
        <f>IF(O199="zákl. přenesená",K199,0)</f>
        <v>0</v>
      </c>
      <c r="BH199" s="144">
        <f>IF(O199="sníž. přenesená",K199,0)</f>
        <v>0</v>
      </c>
      <c r="BI199" s="144">
        <f>IF(O199="nulová",K199,0)</f>
        <v>0</v>
      </c>
      <c r="BJ199" s="13" t="s">
        <v>86</v>
      </c>
      <c r="BK199" s="144">
        <f>ROUND(P199*H199,2)</f>
        <v>0</v>
      </c>
      <c r="BL199" s="13" t="s">
        <v>152</v>
      </c>
      <c r="BM199" s="143" t="s">
        <v>324</v>
      </c>
    </row>
    <row r="200" spans="2:65" s="1" customFormat="1" ht="19.5" x14ac:dyDescent="0.2">
      <c r="B200" s="28"/>
      <c r="D200" s="145" t="s">
        <v>154</v>
      </c>
      <c r="F200" s="146" t="s">
        <v>325</v>
      </c>
      <c r="I200" s="147"/>
      <c r="J200" s="147"/>
      <c r="M200" s="28"/>
      <c r="N200" s="159"/>
      <c r="O200" s="160"/>
      <c r="P200" s="160"/>
      <c r="Q200" s="160"/>
      <c r="R200" s="160"/>
      <c r="S200" s="160"/>
      <c r="T200" s="160"/>
      <c r="U200" s="160"/>
      <c r="V200" s="160"/>
      <c r="W200" s="160"/>
      <c r="X200" s="161"/>
      <c r="AT200" s="13" t="s">
        <v>154</v>
      </c>
      <c r="AU200" s="13" t="s">
        <v>88</v>
      </c>
    </row>
    <row r="201" spans="2:65" s="1" customFormat="1" ht="6.95" customHeight="1" x14ac:dyDescent="0.2">
      <c r="B201" s="40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28"/>
    </row>
  </sheetData>
  <sheetProtection algorithmName="SHA-512" hashValue="0Lqnxf4CdjoCsLMf+U8Cc14LqT5wI8WmRqbb073rFBQd9GLhKGyGl0Hq5MKTQjX1uywqJaUd0odc03u5VFaK5g==" saltValue="fTYLCu8Yyngpffv82vzH0ThEgmehE+tO0RlF6NZXQO86ljZpBAYWG/yGTmOyMA4CXVtIGykDhxEx2V1DvRntvw==" spinCount="100000" sheet="1" objects="1" scenarios="1" formatColumns="0" formatRows="0" autoFilter="0"/>
  <autoFilter ref="C122:L200" xr:uid="{00000000-0009-0000-0000-000001000000}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7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T2" s="13" t="s">
        <v>91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88</v>
      </c>
    </row>
    <row r="4" spans="2:46" ht="24.95" customHeight="1" x14ac:dyDescent="0.2">
      <c r="B4" s="16"/>
      <c r="D4" s="17" t="s">
        <v>107</v>
      </c>
      <c r="M4" s="16"/>
      <c r="N4" s="85" t="s">
        <v>11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00" t="str">
        <f>'Rekapitulace stavby'!K6</f>
        <v>KONTEJNEROVÁ STÁNÍ NA DUKLE</v>
      </c>
      <c r="F7" s="201"/>
      <c r="G7" s="201"/>
      <c r="H7" s="201"/>
      <c r="M7" s="16"/>
    </row>
    <row r="8" spans="2:46" s="1" customFormat="1" ht="12" customHeight="1" x14ac:dyDescent="0.2">
      <c r="B8" s="28"/>
      <c r="D8" s="23" t="s">
        <v>108</v>
      </c>
      <c r="M8" s="28"/>
    </row>
    <row r="9" spans="2:46" s="1" customFormat="1" ht="16.5" customHeight="1" x14ac:dyDescent="0.2">
      <c r="B9" s="28"/>
      <c r="E9" s="162" t="s">
        <v>326</v>
      </c>
      <c r="F9" s="202"/>
      <c r="G9" s="202"/>
      <c r="H9" s="202"/>
      <c r="M9" s="28"/>
    </row>
    <row r="10" spans="2:46" s="1" customFormat="1" ht="11.25" x14ac:dyDescent="0.2">
      <c r="B10" s="28"/>
      <c r="M10" s="28"/>
    </row>
    <row r="11" spans="2:46" s="1" customFormat="1" ht="12" customHeight="1" x14ac:dyDescent="0.2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 x14ac:dyDescent="0.2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6. 2. 2024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 x14ac:dyDescent="0.2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03" t="str">
        <f>'Rekapitulace stavby'!E14</f>
        <v>Vyplň údaj</v>
      </c>
      <c r="F18" s="184"/>
      <c r="G18" s="184"/>
      <c r="H18" s="184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 t="s">
        <v>31</v>
      </c>
      <c r="I20" s="23" t="s">
        <v>26</v>
      </c>
      <c r="J20" s="21" t="s">
        <v>1</v>
      </c>
      <c r="M20" s="28"/>
    </row>
    <row r="21" spans="2:13" s="1" customFormat="1" ht="18" customHeight="1" x14ac:dyDescent="0.2">
      <c r="B21" s="28"/>
      <c r="E21" s="21" t="s">
        <v>32</v>
      </c>
      <c r="I21" s="23" t="s">
        <v>28</v>
      </c>
      <c r="J21" s="21" t="s">
        <v>1</v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 t="s">
        <v>33</v>
      </c>
      <c r="I23" s="23" t="s">
        <v>26</v>
      </c>
      <c r="J23" s="21" t="s">
        <v>1</v>
      </c>
      <c r="M23" s="28"/>
    </row>
    <row r="24" spans="2:13" s="1" customFormat="1" ht="18" customHeight="1" x14ac:dyDescent="0.2">
      <c r="B24" s="28"/>
      <c r="E24" s="21" t="s">
        <v>34</v>
      </c>
      <c r="I24" s="23" t="s">
        <v>28</v>
      </c>
      <c r="J24" s="21" t="s">
        <v>1</v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35</v>
      </c>
      <c r="M26" s="28"/>
    </row>
    <row r="27" spans="2:13" s="7" customFormat="1" ht="16.5" customHeight="1" x14ac:dyDescent="0.2">
      <c r="B27" s="86"/>
      <c r="E27" s="189" t="s">
        <v>1</v>
      </c>
      <c r="F27" s="189"/>
      <c r="G27" s="189"/>
      <c r="H27" s="189"/>
      <c r="M27" s="86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 x14ac:dyDescent="0.2">
      <c r="B30" s="28"/>
      <c r="E30" s="23" t="s">
        <v>110</v>
      </c>
      <c r="K30" s="87">
        <f>I96</f>
        <v>0</v>
      </c>
      <c r="M30" s="28"/>
    </row>
    <row r="31" spans="2:13" s="1" customFormat="1" ht="12.75" x14ac:dyDescent="0.2">
      <c r="B31" s="28"/>
      <c r="E31" s="23" t="s">
        <v>111</v>
      </c>
      <c r="K31" s="87">
        <f>J96</f>
        <v>0</v>
      </c>
      <c r="M31" s="28"/>
    </row>
    <row r="32" spans="2:13" s="1" customFormat="1" ht="25.35" customHeight="1" x14ac:dyDescent="0.2">
      <c r="B32" s="28"/>
      <c r="D32" s="88" t="s">
        <v>36</v>
      </c>
      <c r="K32" s="62">
        <f>ROUND(K123, 2)</f>
        <v>0</v>
      </c>
      <c r="M32" s="28"/>
    </row>
    <row r="33" spans="2:13" s="1" customFormat="1" ht="6.95" customHeight="1" x14ac:dyDescent="0.2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 x14ac:dyDescent="0.2">
      <c r="B34" s="28"/>
      <c r="F34" s="31" t="s">
        <v>38</v>
      </c>
      <c r="I34" s="31" t="s">
        <v>37</v>
      </c>
      <c r="K34" s="31" t="s">
        <v>39</v>
      </c>
      <c r="M34" s="28"/>
    </row>
    <row r="35" spans="2:13" s="1" customFormat="1" ht="14.45" customHeight="1" x14ac:dyDescent="0.2">
      <c r="B35" s="28"/>
      <c r="D35" s="51" t="s">
        <v>40</v>
      </c>
      <c r="E35" s="23" t="s">
        <v>41</v>
      </c>
      <c r="F35" s="87">
        <f>ROUND((SUM(BE123:BE176)),  2)</f>
        <v>0</v>
      </c>
      <c r="I35" s="89">
        <v>0.21</v>
      </c>
      <c r="K35" s="87">
        <f>ROUND(((SUM(BE123:BE176))*I35),  2)</f>
        <v>0</v>
      </c>
      <c r="M35" s="28"/>
    </row>
    <row r="36" spans="2:13" s="1" customFormat="1" ht="14.45" customHeight="1" x14ac:dyDescent="0.2">
      <c r="B36" s="28"/>
      <c r="E36" s="23" t="s">
        <v>42</v>
      </c>
      <c r="F36" s="87">
        <f>ROUND((SUM(BF123:BF176)),  2)</f>
        <v>0</v>
      </c>
      <c r="I36" s="89">
        <v>0.12</v>
      </c>
      <c r="K36" s="87">
        <f>ROUND(((SUM(BF123:BF176))*I36),  2)</f>
        <v>0</v>
      </c>
      <c r="M36" s="28"/>
    </row>
    <row r="37" spans="2:13" s="1" customFormat="1" ht="14.45" hidden="1" customHeight="1" x14ac:dyDescent="0.2">
      <c r="B37" s="28"/>
      <c r="E37" s="23" t="s">
        <v>43</v>
      </c>
      <c r="F37" s="87">
        <f>ROUND((SUM(BG123:BG176)),  2)</f>
        <v>0</v>
      </c>
      <c r="I37" s="89">
        <v>0.21</v>
      </c>
      <c r="K37" s="87">
        <f>0</f>
        <v>0</v>
      </c>
      <c r="M37" s="28"/>
    </row>
    <row r="38" spans="2:13" s="1" customFormat="1" ht="14.45" hidden="1" customHeight="1" x14ac:dyDescent="0.2">
      <c r="B38" s="28"/>
      <c r="E38" s="23" t="s">
        <v>44</v>
      </c>
      <c r="F38" s="87">
        <f>ROUND((SUM(BH123:BH176)),  2)</f>
        <v>0</v>
      </c>
      <c r="I38" s="89">
        <v>0.12</v>
      </c>
      <c r="K38" s="87">
        <f>0</f>
        <v>0</v>
      </c>
      <c r="M38" s="28"/>
    </row>
    <row r="39" spans="2:13" s="1" customFormat="1" ht="14.45" hidden="1" customHeight="1" x14ac:dyDescent="0.2">
      <c r="B39" s="28"/>
      <c r="E39" s="23" t="s">
        <v>45</v>
      </c>
      <c r="F39" s="87">
        <f>ROUND((SUM(BI123:BI176)),  2)</f>
        <v>0</v>
      </c>
      <c r="I39" s="89">
        <v>0</v>
      </c>
      <c r="K39" s="87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90"/>
      <c r="D41" s="91" t="s">
        <v>46</v>
      </c>
      <c r="E41" s="53"/>
      <c r="F41" s="53"/>
      <c r="G41" s="92" t="s">
        <v>47</v>
      </c>
      <c r="H41" s="93" t="s">
        <v>48</v>
      </c>
      <c r="I41" s="53"/>
      <c r="J41" s="53"/>
      <c r="K41" s="94">
        <f>SUM(K32:K39)</f>
        <v>0</v>
      </c>
      <c r="L41" s="95"/>
      <c r="M41" s="28"/>
    </row>
    <row r="42" spans="2:13" s="1" customFormat="1" ht="14.45" customHeight="1" x14ac:dyDescent="0.2">
      <c r="B42" s="28"/>
      <c r="M42" s="28"/>
    </row>
    <row r="43" spans="2:13" ht="14.45" customHeight="1" x14ac:dyDescent="0.2">
      <c r="B43" s="16"/>
      <c r="M43" s="16"/>
    </row>
    <row r="44" spans="2:13" ht="14.45" customHeight="1" x14ac:dyDescent="0.2">
      <c r="B44" s="16"/>
      <c r="M44" s="16"/>
    </row>
    <row r="45" spans="2:13" ht="14.45" customHeight="1" x14ac:dyDescent="0.2">
      <c r="B45" s="16"/>
      <c r="M45" s="16"/>
    </row>
    <row r="46" spans="2:13" ht="14.45" customHeight="1" x14ac:dyDescent="0.2">
      <c r="B46" s="16"/>
      <c r="M46" s="16"/>
    </row>
    <row r="47" spans="2:13" ht="14.45" customHeight="1" x14ac:dyDescent="0.2">
      <c r="B47" s="16"/>
      <c r="M47" s="16"/>
    </row>
    <row r="48" spans="2:13" ht="14.45" customHeight="1" x14ac:dyDescent="0.2">
      <c r="B48" s="16"/>
      <c r="M48" s="16"/>
    </row>
    <row r="49" spans="2:13" ht="14.45" customHeight="1" x14ac:dyDescent="0.2">
      <c r="B49" s="16"/>
      <c r="M49" s="16"/>
    </row>
    <row r="50" spans="2:13" s="1" customFormat="1" ht="14.45" customHeight="1" x14ac:dyDescent="0.2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8"/>
      <c r="M50" s="28"/>
    </row>
    <row r="51" spans="2:13" ht="11.25" x14ac:dyDescent="0.2">
      <c r="B51" s="16"/>
      <c r="M51" s="16"/>
    </row>
    <row r="52" spans="2:13" ht="11.25" x14ac:dyDescent="0.2">
      <c r="B52" s="16"/>
      <c r="M52" s="16"/>
    </row>
    <row r="53" spans="2:13" ht="11.25" x14ac:dyDescent="0.2">
      <c r="B53" s="16"/>
      <c r="M53" s="16"/>
    </row>
    <row r="54" spans="2:13" ht="11.25" x14ac:dyDescent="0.2">
      <c r="B54" s="16"/>
      <c r="M54" s="16"/>
    </row>
    <row r="55" spans="2:13" ht="11.25" x14ac:dyDescent="0.2">
      <c r="B55" s="16"/>
      <c r="M55" s="16"/>
    </row>
    <row r="56" spans="2:13" ht="11.25" x14ac:dyDescent="0.2">
      <c r="B56" s="16"/>
      <c r="M56" s="16"/>
    </row>
    <row r="57" spans="2:13" ht="11.25" x14ac:dyDescent="0.2">
      <c r="B57" s="16"/>
      <c r="M57" s="16"/>
    </row>
    <row r="58" spans="2:13" ht="11.25" x14ac:dyDescent="0.2">
      <c r="B58" s="16"/>
      <c r="M58" s="16"/>
    </row>
    <row r="59" spans="2:13" ht="11.25" x14ac:dyDescent="0.2">
      <c r="B59" s="16"/>
      <c r="M59" s="16"/>
    </row>
    <row r="60" spans="2:13" ht="11.25" x14ac:dyDescent="0.2">
      <c r="B60" s="16"/>
      <c r="M60" s="16"/>
    </row>
    <row r="61" spans="2:13" s="1" customFormat="1" ht="12.75" x14ac:dyDescent="0.2">
      <c r="B61" s="28"/>
      <c r="D61" s="39" t="s">
        <v>51</v>
      </c>
      <c r="E61" s="30"/>
      <c r="F61" s="96" t="s">
        <v>52</v>
      </c>
      <c r="G61" s="39" t="s">
        <v>51</v>
      </c>
      <c r="H61" s="30"/>
      <c r="I61" s="30"/>
      <c r="J61" s="97" t="s">
        <v>52</v>
      </c>
      <c r="K61" s="30"/>
      <c r="L61" s="30"/>
      <c r="M61" s="28"/>
    </row>
    <row r="62" spans="2:13" ht="11.25" x14ac:dyDescent="0.2">
      <c r="B62" s="16"/>
      <c r="M62" s="16"/>
    </row>
    <row r="63" spans="2:13" ht="11.25" x14ac:dyDescent="0.2">
      <c r="B63" s="16"/>
      <c r="M63" s="16"/>
    </row>
    <row r="64" spans="2:13" ht="11.25" x14ac:dyDescent="0.2">
      <c r="B64" s="16"/>
      <c r="M64" s="16"/>
    </row>
    <row r="65" spans="2:13" s="1" customFormat="1" ht="12.75" x14ac:dyDescent="0.2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38"/>
      <c r="M65" s="28"/>
    </row>
    <row r="66" spans="2:13" ht="11.25" x14ac:dyDescent="0.2">
      <c r="B66" s="16"/>
      <c r="M66" s="16"/>
    </row>
    <row r="67" spans="2:13" ht="11.25" x14ac:dyDescent="0.2">
      <c r="B67" s="16"/>
      <c r="M67" s="16"/>
    </row>
    <row r="68" spans="2:13" ht="11.25" x14ac:dyDescent="0.2">
      <c r="B68" s="16"/>
      <c r="M68" s="16"/>
    </row>
    <row r="69" spans="2:13" ht="11.25" x14ac:dyDescent="0.2">
      <c r="B69" s="16"/>
      <c r="M69" s="16"/>
    </row>
    <row r="70" spans="2:13" ht="11.25" x14ac:dyDescent="0.2">
      <c r="B70" s="16"/>
      <c r="M70" s="16"/>
    </row>
    <row r="71" spans="2:13" ht="11.25" x14ac:dyDescent="0.2">
      <c r="B71" s="16"/>
      <c r="M71" s="16"/>
    </row>
    <row r="72" spans="2:13" ht="11.25" x14ac:dyDescent="0.2">
      <c r="B72" s="16"/>
      <c r="M72" s="16"/>
    </row>
    <row r="73" spans="2:13" ht="11.25" x14ac:dyDescent="0.2">
      <c r="B73" s="16"/>
      <c r="M73" s="16"/>
    </row>
    <row r="74" spans="2:13" ht="11.25" x14ac:dyDescent="0.2">
      <c r="B74" s="16"/>
      <c r="M74" s="16"/>
    </row>
    <row r="75" spans="2:13" ht="11.25" x14ac:dyDescent="0.2">
      <c r="B75" s="16"/>
      <c r="M75" s="16"/>
    </row>
    <row r="76" spans="2:13" s="1" customFormat="1" ht="12.75" x14ac:dyDescent="0.2">
      <c r="B76" s="28"/>
      <c r="D76" s="39" t="s">
        <v>51</v>
      </c>
      <c r="E76" s="30"/>
      <c r="F76" s="96" t="s">
        <v>52</v>
      </c>
      <c r="G76" s="39" t="s">
        <v>51</v>
      </c>
      <c r="H76" s="30"/>
      <c r="I76" s="30"/>
      <c r="J76" s="97" t="s">
        <v>52</v>
      </c>
      <c r="K76" s="30"/>
      <c r="L76" s="30"/>
      <c r="M76" s="28"/>
    </row>
    <row r="77" spans="2:13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customHeight="1" x14ac:dyDescent="0.2">
      <c r="B82" s="28"/>
      <c r="C82" s="17" t="s">
        <v>112</v>
      </c>
      <c r="M82" s="28"/>
    </row>
    <row r="83" spans="2:47" s="1" customFormat="1" ht="6.95" customHeight="1" x14ac:dyDescent="0.2">
      <c r="B83" s="28"/>
      <c r="M83" s="28"/>
    </row>
    <row r="84" spans="2:47" s="1" customFormat="1" ht="12" customHeight="1" x14ac:dyDescent="0.2">
      <c r="B84" s="28"/>
      <c r="C84" s="23" t="s">
        <v>17</v>
      </c>
      <c r="M84" s="28"/>
    </row>
    <row r="85" spans="2:47" s="1" customFormat="1" ht="16.5" customHeight="1" x14ac:dyDescent="0.2">
      <c r="B85" s="28"/>
      <c r="E85" s="200" t="str">
        <f>E7</f>
        <v>KONTEJNEROVÁ STÁNÍ NA DUKLE</v>
      </c>
      <c r="F85" s="201"/>
      <c r="G85" s="201"/>
      <c r="H85" s="201"/>
      <c r="M85" s="28"/>
    </row>
    <row r="86" spans="2:47" s="1" customFormat="1" ht="12" customHeight="1" x14ac:dyDescent="0.2">
      <c r="B86" s="28"/>
      <c r="C86" s="23" t="s">
        <v>108</v>
      </c>
      <c r="M86" s="28"/>
    </row>
    <row r="87" spans="2:47" s="1" customFormat="1" ht="16.5" customHeight="1" x14ac:dyDescent="0.2">
      <c r="B87" s="28"/>
      <c r="E87" s="162" t="str">
        <f>E9</f>
        <v>440-02 - SO 02 Stání č.2</v>
      </c>
      <c r="F87" s="202"/>
      <c r="G87" s="202"/>
      <c r="H87" s="202"/>
      <c r="M87" s="28"/>
    </row>
    <row r="88" spans="2:47" s="1" customFormat="1" ht="6.95" customHeight="1" x14ac:dyDescent="0.2">
      <c r="B88" s="28"/>
      <c r="M88" s="28"/>
    </row>
    <row r="89" spans="2:47" s="1" customFormat="1" ht="12" customHeight="1" x14ac:dyDescent="0.2">
      <c r="B89" s="28"/>
      <c r="C89" s="23" t="s">
        <v>21</v>
      </c>
      <c r="F89" s="21" t="str">
        <f>F12</f>
        <v>ÚSTÍ NAD ORLICÍ</v>
      </c>
      <c r="I89" s="23" t="s">
        <v>23</v>
      </c>
      <c r="J89" s="48" t="str">
        <f>IF(J12="","",J12)</f>
        <v>6. 2. 2024</v>
      </c>
      <c r="M89" s="28"/>
    </row>
    <row r="90" spans="2:47" s="1" customFormat="1" ht="6.95" customHeight="1" x14ac:dyDescent="0.2">
      <c r="B90" s="28"/>
      <c r="M90" s="28"/>
    </row>
    <row r="91" spans="2:47" s="1" customFormat="1" ht="15.2" customHeight="1" x14ac:dyDescent="0.2">
      <c r="B91" s="28"/>
      <c r="C91" s="23" t="s">
        <v>25</v>
      </c>
      <c r="F91" s="21" t="str">
        <f>E15</f>
        <v>Město Ústí nad Olricí</v>
      </c>
      <c r="I91" s="23" t="s">
        <v>31</v>
      </c>
      <c r="J91" s="26" t="str">
        <f>E21</f>
        <v>JDS projekt, s.r.o.</v>
      </c>
      <c r="M91" s="28"/>
    </row>
    <row r="92" spans="2:47" s="1" customFormat="1" ht="15.2" customHeight="1" x14ac:dyDescent="0.2">
      <c r="B92" s="28"/>
      <c r="C92" s="23" t="s">
        <v>29</v>
      </c>
      <c r="F92" s="21" t="str">
        <f>IF(E18="","",E18)</f>
        <v>Vyplň údaj</v>
      </c>
      <c r="I92" s="23" t="s">
        <v>33</v>
      </c>
      <c r="J92" s="26" t="str">
        <f>E24</f>
        <v>Suchánek</v>
      </c>
      <c r="M92" s="28"/>
    </row>
    <row r="93" spans="2:47" s="1" customFormat="1" ht="10.35" customHeight="1" x14ac:dyDescent="0.2">
      <c r="B93" s="28"/>
      <c r="M93" s="28"/>
    </row>
    <row r="94" spans="2:47" s="1" customFormat="1" ht="29.25" customHeight="1" x14ac:dyDescent="0.2">
      <c r="B94" s="28"/>
      <c r="C94" s="98" t="s">
        <v>113</v>
      </c>
      <c r="D94" s="90"/>
      <c r="E94" s="90"/>
      <c r="F94" s="90"/>
      <c r="G94" s="90"/>
      <c r="H94" s="90"/>
      <c r="I94" s="99" t="s">
        <v>114</v>
      </c>
      <c r="J94" s="99" t="s">
        <v>115</v>
      </c>
      <c r="K94" s="99" t="s">
        <v>116</v>
      </c>
      <c r="L94" s="90"/>
      <c r="M94" s="28"/>
    </row>
    <row r="95" spans="2:47" s="1" customFormat="1" ht="10.35" customHeight="1" x14ac:dyDescent="0.2">
      <c r="B95" s="28"/>
      <c r="M95" s="28"/>
    </row>
    <row r="96" spans="2:47" s="1" customFormat="1" ht="22.9" customHeight="1" x14ac:dyDescent="0.2">
      <c r="B96" s="28"/>
      <c r="C96" s="100" t="s">
        <v>117</v>
      </c>
      <c r="I96" s="62">
        <f t="shared" ref="I96:J98" si="0">Q123</f>
        <v>0</v>
      </c>
      <c r="J96" s="62">
        <f t="shared" si="0"/>
        <v>0</v>
      </c>
      <c r="K96" s="62">
        <f>K123</f>
        <v>0</v>
      </c>
      <c r="M96" s="28"/>
      <c r="AU96" s="13" t="s">
        <v>118</v>
      </c>
    </row>
    <row r="97" spans="2:13" s="8" customFormat="1" ht="24.95" customHeight="1" x14ac:dyDescent="0.2">
      <c r="B97" s="101"/>
      <c r="D97" s="102" t="s">
        <v>119</v>
      </c>
      <c r="E97" s="103"/>
      <c r="F97" s="103"/>
      <c r="G97" s="103"/>
      <c r="H97" s="103"/>
      <c r="I97" s="104">
        <f t="shared" si="0"/>
        <v>0</v>
      </c>
      <c r="J97" s="104">
        <f t="shared" si="0"/>
        <v>0</v>
      </c>
      <c r="K97" s="104">
        <f>K124</f>
        <v>0</v>
      </c>
      <c r="M97" s="101"/>
    </row>
    <row r="98" spans="2:13" s="9" customFormat="1" ht="19.899999999999999" customHeight="1" x14ac:dyDescent="0.2">
      <c r="B98" s="105"/>
      <c r="D98" s="106" t="s">
        <v>120</v>
      </c>
      <c r="E98" s="107"/>
      <c r="F98" s="107"/>
      <c r="G98" s="107"/>
      <c r="H98" s="107"/>
      <c r="I98" s="108">
        <f t="shared" si="0"/>
        <v>0</v>
      </c>
      <c r="J98" s="108">
        <f t="shared" si="0"/>
        <v>0</v>
      </c>
      <c r="K98" s="108">
        <f>K125</f>
        <v>0</v>
      </c>
      <c r="M98" s="105"/>
    </row>
    <row r="99" spans="2:13" s="9" customFormat="1" ht="19.899999999999999" customHeight="1" x14ac:dyDescent="0.2">
      <c r="B99" s="105"/>
      <c r="D99" s="106" t="s">
        <v>121</v>
      </c>
      <c r="E99" s="107"/>
      <c r="F99" s="107"/>
      <c r="G99" s="107"/>
      <c r="H99" s="107"/>
      <c r="I99" s="108">
        <f>Q152</f>
        <v>0</v>
      </c>
      <c r="J99" s="108">
        <f>R152</f>
        <v>0</v>
      </c>
      <c r="K99" s="108">
        <f>K152</f>
        <v>0</v>
      </c>
      <c r="M99" s="105"/>
    </row>
    <row r="100" spans="2:13" s="9" customFormat="1" ht="19.899999999999999" customHeight="1" x14ac:dyDescent="0.2">
      <c r="B100" s="105"/>
      <c r="D100" s="106" t="s">
        <v>122</v>
      </c>
      <c r="E100" s="107"/>
      <c r="F100" s="107"/>
      <c r="G100" s="107"/>
      <c r="H100" s="107"/>
      <c r="I100" s="108">
        <f>Q159</f>
        <v>0</v>
      </c>
      <c r="J100" s="108">
        <f>R159</f>
        <v>0</v>
      </c>
      <c r="K100" s="108">
        <f>K159</f>
        <v>0</v>
      </c>
      <c r="M100" s="105"/>
    </row>
    <row r="101" spans="2:13" s="9" customFormat="1" ht="19.899999999999999" customHeight="1" x14ac:dyDescent="0.2">
      <c r="B101" s="105"/>
      <c r="D101" s="106" t="s">
        <v>123</v>
      </c>
      <c r="E101" s="107"/>
      <c r="F101" s="107"/>
      <c r="G101" s="107"/>
      <c r="H101" s="107"/>
      <c r="I101" s="108">
        <f>Q166</f>
        <v>0</v>
      </c>
      <c r="J101" s="108">
        <f>R166</f>
        <v>0</v>
      </c>
      <c r="K101" s="108">
        <f>K166</f>
        <v>0</v>
      </c>
      <c r="M101" s="105"/>
    </row>
    <row r="102" spans="2:13" s="9" customFormat="1" ht="19.899999999999999" customHeight="1" x14ac:dyDescent="0.2">
      <c r="B102" s="105"/>
      <c r="D102" s="106" t="s">
        <v>124</v>
      </c>
      <c r="E102" s="107"/>
      <c r="F102" s="107"/>
      <c r="G102" s="107"/>
      <c r="H102" s="107"/>
      <c r="I102" s="108">
        <f>Q167</f>
        <v>0</v>
      </c>
      <c r="J102" s="108">
        <f>R167</f>
        <v>0</v>
      </c>
      <c r="K102" s="108">
        <f>K167</f>
        <v>0</v>
      </c>
      <c r="M102" s="105"/>
    </row>
    <row r="103" spans="2:13" s="9" customFormat="1" ht="19.899999999999999" customHeight="1" x14ac:dyDescent="0.2">
      <c r="B103" s="105"/>
      <c r="D103" s="106" t="s">
        <v>125</v>
      </c>
      <c r="E103" s="107"/>
      <c r="F103" s="107"/>
      <c r="G103" s="107"/>
      <c r="H103" s="107"/>
      <c r="I103" s="108">
        <f>Q174</f>
        <v>0</v>
      </c>
      <c r="J103" s="108">
        <f>R174</f>
        <v>0</v>
      </c>
      <c r="K103" s="108">
        <f>K174</f>
        <v>0</v>
      </c>
      <c r="M103" s="105"/>
    </row>
    <row r="104" spans="2:13" s="1" customFormat="1" ht="21.75" customHeight="1" x14ac:dyDescent="0.2">
      <c r="B104" s="28"/>
      <c r="M104" s="28"/>
    </row>
    <row r="105" spans="2:13" s="1" customFormat="1" ht="6.95" customHeight="1" x14ac:dyDescent="0.2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28"/>
    </row>
    <row r="109" spans="2:13" s="1" customFormat="1" ht="6.95" customHeight="1" x14ac:dyDescent="0.2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28"/>
    </row>
    <row r="110" spans="2:13" s="1" customFormat="1" ht="24.95" customHeight="1" x14ac:dyDescent="0.2">
      <c r="B110" s="28"/>
      <c r="C110" s="17" t="s">
        <v>126</v>
      </c>
      <c r="M110" s="28"/>
    </row>
    <row r="111" spans="2:13" s="1" customFormat="1" ht="6.95" customHeight="1" x14ac:dyDescent="0.2">
      <c r="B111" s="28"/>
      <c r="M111" s="28"/>
    </row>
    <row r="112" spans="2:13" s="1" customFormat="1" ht="12" customHeight="1" x14ac:dyDescent="0.2">
      <c r="B112" s="28"/>
      <c r="C112" s="23" t="s">
        <v>17</v>
      </c>
      <c r="M112" s="28"/>
    </row>
    <row r="113" spans="2:65" s="1" customFormat="1" ht="16.5" customHeight="1" x14ac:dyDescent="0.2">
      <c r="B113" s="28"/>
      <c r="E113" s="200" t="str">
        <f>E7</f>
        <v>KONTEJNEROVÁ STÁNÍ NA DUKLE</v>
      </c>
      <c r="F113" s="201"/>
      <c r="G113" s="201"/>
      <c r="H113" s="201"/>
      <c r="M113" s="28"/>
    </row>
    <row r="114" spans="2:65" s="1" customFormat="1" ht="12" customHeight="1" x14ac:dyDescent="0.2">
      <c r="B114" s="28"/>
      <c r="C114" s="23" t="s">
        <v>108</v>
      </c>
      <c r="M114" s="28"/>
    </row>
    <row r="115" spans="2:65" s="1" customFormat="1" ht="16.5" customHeight="1" x14ac:dyDescent="0.2">
      <c r="B115" s="28"/>
      <c r="E115" s="162" t="str">
        <f>E9</f>
        <v>440-02 - SO 02 Stání č.2</v>
      </c>
      <c r="F115" s="202"/>
      <c r="G115" s="202"/>
      <c r="H115" s="202"/>
      <c r="M115" s="28"/>
    </row>
    <row r="116" spans="2:65" s="1" customFormat="1" ht="6.95" customHeight="1" x14ac:dyDescent="0.2">
      <c r="B116" s="28"/>
      <c r="M116" s="28"/>
    </row>
    <row r="117" spans="2:65" s="1" customFormat="1" ht="12" customHeight="1" x14ac:dyDescent="0.2">
      <c r="B117" s="28"/>
      <c r="C117" s="23" t="s">
        <v>21</v>
      </c>
      <c r="F117" s="21" t="str">
        <f>F12</f>
        <v>ÚSTÍ NAD ORLICÍ</v>
      </c>
      <c r="I117" s="23" t="s">
        <v>23</v>
      </c>
      <c r="J117" s="48" t="str">
        <f>IF(J12="","",J12)</f>
        <v>6. 2. 2024</v>
      </c>
      <c r="M117" s="28"/>
    </row>
    <row r="118" spans="2:65" s="1" customFormat="1" ht="6.95" customHeight="1" x14ac:dyDescent="0.2">
      <c r="B118" s="28"/>
      <c r="M118" s="28"/>
    </row>
    <row r="119" spans="2:65" s="1" customFormat="1" ht="15.2" customHeight="1" x14ac:dyDescent="0.2">
      <c r="B119" s="28"/>
      <c r="C119" s="23" t="s">
        <v>25</v>
      </c>
      <c r="F119" s="21" t="str">
        <f>E15</f>
        <v>Město Ústí nad Olricí</v>
      </c>
      <c r="I119" s="23" t="s">
        <v>31</v>
      </c>
      <c r="J119" s="26" t="str">
        <f>E21</f>
        <v>JDS projekt, s.r.o.</v>
      </c>
      <c r="M119" s="28"/>
    </row>
    <row r="120" spans="2:65" s="1" customFormat="1" ht="15.2" customHeight="1" x14ac:dyDescent="0.2">
      <c r="B120" s="28"/>
      <c r="C120" s="23" t="s">
        <v>29</v>
      </c>
      <c r="F120" s="21" t="str">
        <f>IF(E18="","",E18)</f>
        <v>Vyplň údaj</v>
      </c>
      <c r="I120" s="23" t="s">
        <v>33</v>
      </c>
      <c r="J120" s="26" t="str">
        <f>E24</f>
        <v>Suchánek</v>
      </c>
      <c r="M120" s="28"/>
    </row>
    <row r="121" spans="2:65" s="1" customFormat="1" ht="10.35" customHeight="1" x14ac:dyDescent="0.2">
      <c r="B121" s="28"/>
      <c r="M121" s="28"/>
    </row>
    <row r="122" spans="2:65" s="10" customFormat="1" ht="29.25" customHeight="1" x14ac:dyDescent="0.2">
      <c r="B122" s="109"/>
      <c r="C122" s="110" t="s">
        <v>127</v>
      </c>
      <c r="D122" s="111" t="s">
        <v>61</v>
      </c>
      <c r="E122" s="111" t="s">
        <v>57</v>
      </c>
      <c r="F122" s="111" t="s">
        <v>58</v>
      </c>
      <c r="G122" s="111" t="s">
        <v>128</v>
      </c>
      <c r="H122" s="111" t="s">
        <v>129</v>
      </c>
      <c r="I122" s="111" t="s">
        <v>130</v>
      </c>
      <c r="J122" s="111" t="s">
        <v>131</v>
      </c>
      <c r="K122" s="111" t="s">
        <v>116</v>
      </c>
      <c r="L122" s="112" t="s">
        <v>132</v>
      </c>
      <c r="M122" s="109"/>
      <c r="N122" s="55" t="s">
        <v>1</v>
      </c>
      <c r="O122" s="56" t="s">
        <v>40</v>
      </c>
      <c r="P122" s="56" t="s">
        <v>133</v>
      </c>
      <c r="Q122" s="56" t="s">
        <v>134</v>
      </c>
      <c r="R122" s="56" t="s">
        <v>135</v>
      </c>
      <c r="S122" s="56" t="s">
        <v>136</v>
      </c>
      <c r="T122" s="56" t="s">
        <v>137</v>
      </c>
      <c r="U122" s="56" t="s">
        <v>138</v>
      </c>
      <c r="V122" s="56" t="s">
        <v>139</v>
      </c>
      <c r="W122" s="56" t="s">
        <v>140</v>
      </c>
      <c r="X122" s="57" t="s">
        <v>141</v>
      </c>
    </row>
    <row r="123" spans="2:65" s="1" customFormat="1" ht="22.9" customHeight="1" x14ac:dyDescent="0.25">
      <c r="B123" s="28"/>
      <c r="C123" s="60" t="s">
        <v>142</v>
      </c>
      <c r="K123" s="113">
        <f>BK123</f>
        <v>0</v>
      </c>
      <c r="M123" s="28"/>
      <c r="N123" s="58"/>
      <c r="O123" s="49"/>
      <c r="P123" s="49"/>
      <c r="Q123" s="114">
        <f>Q124</f>
        <v>0</v>
      </c>
      <c r="R123" s="114">
        <f>R124</f>
        <v>0</v>
      </c>
      <c r="S123" s="49"/>
      <c r="T123" s="115">
        <f>T124</f>
        <v>0</v>
      </c>
      <c r="U123" s="49"/>
      <c r="V123" s="115">
        <f>V124</f>
        <v>8.2323269999999997</v>
      </c>
      <c r="W123" s="49"/>
      <c r="X123" s="116">
        <f>X124</f>
        <v>1.0044999999999999</v>
      </c>
      <c r="AT123" s="13" t="s">
        <v>77</v>
      </c>
      <c r="AU123" s="13" t="s">
        <v>118</v>
      </c>
      <c r="BK123" s="117">
        <f>BK124</f>
        <v>0</v>
      </c>
    </row>
    <row r="124" spans="2:65" s="11" customFormat="1" ht="25.9" customHeight="1" x14ac:dyDescent="0.2">
      <c r="B124" s="118"/>
      <c r="D124" s="119" t="s">
        <v>77</v>
      </c>
      <c r="E124" s="120" t="s">
        <v>143</v>
      </c>
      <c r="F124" s="120" t="s">
        <v>144</v>
      </c>
      <c r="I124" s="121"/>
      <c r="J124" s="121"/>
      <c r="K124" s="122">
        <f>BK124</f>
        <v>0</v>
      </c>
      <c r="M124" s="118"/>
      <c r="N124" s="123"/>
      <c r="Q124" s="124">
        <f>Q125+Q152+Q159+Q166+Q167+Q174</f>
        <v>0</v>
      </c>
      <c r="R124" s="124">
        <f>R125+R152+R159+R166+R167+R174</f>
        <v>0</v>
      </c>
      <c r="T124" s="125">
        <f>T125+T152+T159+T166+T167+T174</f>
        <v>0</v>
      </c>
      <c r="V124" s="125">
        <f>V125+V152+V159+V166+V167+V174</f>
        <v>8.2323269999999997</v>
      </c>
      <c r="X124" s="126">
        <f>X125+X152+X159+X166+X167+X174</f>
        <v>1.0044999999999999</v>
      </c>
      <c r="AR124" s="119" t="s">
        <v>86</v>
      </c>
      <c r="AT124" s="127" t="s">
        <v>77</v>
      </c>
      <c r="AU124" s="127" t="s">
        <v>78</v>
      </c>
      <c r="AY124" s="119" t="s">
        <v>145</v>
      </c>
      <c r="BK124" s="128">
        <f>BK125+BK152+BK159+BK166+BK167+BK174</f>
        <v>0</v>
      </c>
    </row>
    <row r="125" spans="2:65" s="11" customFormat="1" ht="22.9" customHeight="1" x14ac:dyDescent="0.2">
      <c r="B125" s="118"/>
      <c r="D125" s="119" t="s">
        <v>77</v>
      </c>
      <c r="E125" s="129" t="s">
        <v>86</v>
      </c>
      <c r="F125" s="129" t="s">
        <v>146</v>
      </c>
      <c r="I125" s="121"/>
      <c r="J125" s="121"/>
      <c r="K125" s="130">
        <f>BK125</f>
        <v>0</v>
      </c>
      <c r="M125" s="118"/>
      <c r="N125" s="123"/>
      <c r="Q125" s="124">
        <f>SUM(Q126:Q151)</f>
        <v>0</v>
      </c>
      <c r="R125" s="124">
        <f>SUM(R126:R151)</f>
        <v>0</v>
      </c>
      <c r="T125" s="125">
        <f>SUM(T126:T151)</f>
        <v>0</v>
      </c>
      <c r="V125" s="125">
        <f>SUM(V126:V151)</f>
        <v>0.19935000000000003</v>
      </c>
      <c r="X125" s="126">
        <f>SUM(X126:X151)</f>
        <v>1.0044999999999999</v>
      </c>
      <c r="AR125" s="119" t="s">
        <v>86</v>
      </c>
      <c r="AT125" s="127" t="s">
        <v>77</v>
      </c>
      <c r="AU125" s="127" t="s">
        <v>86</v>
      </c>
      <c r="AY125" s="119" t="s">
        <v>145</v>
      </c>
      <c r="BK125" s="128">
        <f>SUM(BK126:BK151)</f>
        <v>0</v>
      </c>
    </row>
    <row r="126" spans="2:65" s="1" customFormat="1" ht="24.2" customHeight="1" x14ac:dyDescent="0.2">
      <c r="B126" s="28"/>
      <c r="C126" s="131" t="s">
        <v>86</v>
      </c>
      <c r="D126" s="131" t="s">
        <v>147</v>
      </c>
      <c r="E126" s="132" t="s">
        <v>161</v>
      </c>
      <c r="F126" s="133" t="s">
        <v>162</v>
      </c>
      <c r="G126" s="134" t="s">
        <v>163</v>
      </c>
      <c r="H126" s="135">
        <v>4.9000000000000004</v>
      </c>
      <c r="I126" s="136"/>
      <c r="J126" s="136"/>
      <c r="K126" s="137">
        <f>ROUND(P126*H126,2)</f>
        <v>0</v>
      </c>
      <c r="L126" s="133" t="s">
        <v>151</v>
      </c>
      <c r="M126" s="28"/>
      <c r="N126" s="138" t="s">
        <v>1</v>
      </c>
      <c r="O126" s="139" t="s">
        <v>41</v>
      </c>
      <c r="P126" s="140">
        <f>I126+J126</f>
        <v>0</v>
      </c>
      <c r="Q126" s="140">
        <f>ROUND(I126*H126,2)</f>
        <v>0</v>
      </c>
      <c r="R126" s="140">
        <f>ROUND(J126*H126,2)</f>
        <v>0</v>
      </c>
      <c r="T126" s="141">
        <f>S126*H126</f>
        <v>0</v>
      </c>
      <c r="U126" s="141">
        <v>0</v>
      </c>
      <c r="V126" s="141">
        <f>U126*H126</f>
        <v>0</v>
      </c>
      <c r="W126" s="141">
        <v>0.20499999999999999</v>
      </c>
      <c r="X126" s="142">
        <f>W126*H126</f>
        <v>1.0044999999999999</v>
      </c>
      <c r="AR126" s="143" t="s">
        <v>152</v>
      </c>
      <c r="AT126" s="143" t="s">
        <v>147</v>
      </c>
      <c r="AU126" s="143" t="s">
        <v>88</v>
      </c>
      <c r="AY126" s="13" t="s">
        <v>145</v>
      </c>
      <c r="BE126" s="144">
        <f>IF(O126="základní",K126,0)</f>
        <v>0</v>
      </c>
      <c r="BF126" s="144">
        <f>IF(O126="snížená",K126,0)</f>
        <v>0</v>
      </c>
      <c r="BG126" s="144">
        <f>IF(O126="zákl. přenesená",K126,0)</f>
        <v>0</v>
      </c>
      <c r="BH126" s="144">
        <f>IF(O126="sníž. přenesená",K126,0)</f>
        <v>0</v>
      </c>
      <c r="BI126" s="144">
        <f>IF(O126="nulová",K126,0)</f>
        <v>0</v>
      </c>
      <c r="BJ126" s="13" t="s">
        <v>86</v>
      </c>
      <c r="BK126" s="144">
        <f>ROUND(P126*H126,2)</f>
        <v>0</v>
      </c>
      <c r="BL126" s="13" t="s">
        <v>152</v>
      </c>
      <c r="BM126" s="143" t="s">
        <v>327</v>
      </c>
    </row>
    <row r="127" spans="2:65" s="1" customFormat="1" ht="29.25" x14ac:dyDescent="0.2">
      <c r="B127" s="28"/>
      <c r="D127" s="145" t="s">
        <v>154</v>
      </c>
      <c r="F127" s="146" t="s">
        <v>165</v>
      </c>
      <c r="I127" s="147"/>
      <c r="J127" s="147"/>
      <c r="M127" s="28"/>
      <c r="N127" s="148"/>
      <c r="X127" s="52"/>
      <c r="AT127" s="13" t="s">
        <v>154</v>
      </c>
      <c r="AU127" s="13" t="s">
        <v>88</v>
      </c>
    </row>
    <row r="128" spans="2:65" s="1" customFormat="1" ht="24.2" customHeight="1" x14ac:dyDescent="0.2">
      <c r="B128" s="28"/>
      <c r="C128" s="131" t="s">
        <v>88</v>
      </c>
      <c r="D128" s="131" t="s">
        <v>147</v>
      </c>
      <c r="E128" s="132" t="s">
        <v>166</v>
      </c>
      <c r="F128" s="133" t="s">
        <v>167</v>
      </c>
      <c r="G128" s="134" t="s">
        <v>163</v>
      </c>
      <c r="H128" s="135">
        <v>5.4</v>
      </c>
      <c r="I128" s="136"/>
      <c r="J128" s="136"/>
      <c r="K128" s="137">
        <f>ROUND(P128*H128,2)</f>
        <v>0</v>
      </c>
      <c r="L128" s="133" t="s">
        <v>151</v>
      </c>
      <c r="M128" s="28"/>
      <c r="N128" s="138" t="s">
        <v>1</v>
      </c>
      <c r="O128" s="139" t="s">
        <v>41</v>
      </c>
      <c r="P128" s="140">
        <f>I128+J128</f>
        <v>0</v>
      </c>
      <c r="Q128" s="140">
        <f>ROUND(I128*H128,2)</f>
        <v>0</v>
      </c>
      <c r="R128" s="140">
        <f>ROUND(J128*H128,2)</f>
        <v>0</v>
      </c>
      <c r="T128" s="141">
        <f>S128*H128</f>
        <v>0</v>
      </c>
      <c r="U128" s="141">
        <v>3.6900000000000002E-2</v>
      </c>
      <c r="V128" s="141">
        <f>U128*H128</f>
        <v>0.19926000000000002</v>
      </c>
      <c r="W128" s="141">
        <v>0</v>
      </c>
      <c r="X128" s="142">
        <f>W128*H128</f>
        <v>0</v>
      </c>
      <c r="AR128" s="143" t="s">
        <v>152</v>
      </c>
      <c r="AT128" s="143" t="s">
        <v>147</v>
      </c>
      <c r="AU128" s="143" t="s">
        <v>88</v>
      </c>
      <c r="AY128" s="13" t="s">
        <v>145</v>
      </c>
      <c r="BE128" s="144">
        <f>IF(O128="základní",K128,0)</f>
        <v>0</v>
      </c>
      <c r="BF128" s="144">
        <f>IF(O128="snížená",K128,0)</f>
        <v>0</v>
      </c>
      <c r="BG128" s="144">
        <f>IF(O128="zákl. přenesená",K128,0)</f>
        <v>0</v>
      </c>
      <c r="BH128" s="144">
        <f>IF(O128="sníž. přenesená",K128,0)</f>
        <v>0</v>
      </c>
      <c r="BI128" s="144">
        <f>IF(O128="nulová",K128,0)</f>
        <v>0</v>
      </c>
      <c r="BJ128" s="13" t="s">
        <v>86</v>
      </c>
      <c r="BK128" s="144">
        <f>ROUND(P128*H128,2)</f>
        <v>0</v>
      </c>
      <c r="BL128" s="13" t="s">
        <v>152</v>
      </c>
      <c r="BM128" s="143" t="s">
        <v>328</v>
      </c>
    </row>
    <row r="129" spans="2:65" s="1" customFormat="1" ht="58.5" x14ac:dyDescent="0.2">
      <c r="B129" s="28"/>
      <c r="D129" s="145" t="s">
        <v>154</v>
      </c>
      <c r="F129" s="146" t="s">
        <v>169</v>
      </c>
      <c r="I129" s="147"/>
      <c r="J129" s="147"/>
      <c r="M129" s="28"/>
      <c r="N129" s="148"/>
      <c r="X129" s="52"/>
      <c r="AT129" s="13" t="s">
        <v>154</v>
      </c>
      <c r="AU129" s="13" t="s">
        <v>88</v>
      </c>
    </row>
    <row r="130" spans="2:65" s="1" customFormat="1" ht="24.2" customHeight="1" x14ac:dyDescent="0.2">
      <c r="B130" s="28"/>
      <c r="C130" s="131" t="s">
        <v>160</v>
      </c>
      <c r="D130" s="131" t="s">
        <v>147</v>
      </c>
      <c r="E130" s="132" t="s">
        <v>171</v>
      </c>
      <c r="F130" s="133" t="s">
        <v>172</v>
      </c>
      <c r="G130" s="134" t="s">
        <v>150</v>
      </c>
      <c r="H130" s="135">
        <v>21</v>
      </c>
      <c r="I130" s="136"/>
      <c r="J130" s="136"/>
      <c r="K130" s="137">
        <f>ROUND(P130*H130,2)</f>
        <v>0</v>
      </c>
      <c r="L130" s="133" t="s">
        <v>151</v>
      </c>
      <c r="M130" s="28"/>
      <c r="N130" s="138" t="s">
        <v>1</v>
      </c>
      <c r="O130" s="139" t="s">
        <v>41</v>
      </c>
      <c r="P130" s="140">
        <f>I130+J130</f>
        <v>0</v>
      </c>
      <c r="Q130" s="140">
        <f>ROUND(I130*H130,2)</f>
        <v>0</v>
      </c>
      <c r="R130" s="140">
        <f>ROUND(J130*H130,2)</f>
        <v>0</v>
      </c>
      <c r="T130" s="141">
        <f>S130*H130</f>
        <v>0</v>
      </c>
      <c r="U130" s="141">
        <v>0</v>
      </c>
      <c r="V130" s="141">
        <f>U130*H130</f>
        <v>0</v>
      </c>
      <c r="W130" s="141">
        <v>0</v>
      </c>
      <c r="X130" s="142">
        <f>W130*H130</f>
        <v>0</v>
      </c>
      <c r="AR130" s="143" t="s">
        <v>152</v>
      </c>
      <c r="AT130" s="143" t="s">
        <v>147</v>
      </c>
      <c r="AU130" s="143" t="s">
        <v>88</v>
      </c>
      <c r="AY130" s="13" t="s">
        <v>145</v>
      </c>
      <c r="BE130" s="144">
        <f>IF(O130="základní",K130,0)</f>
        <v>0</v>
      </c>
      <c r="BF130" s="144">
        <f>IF(O130="snížená",K130,0)</f>
        <v>0</v>
      </c>
      <c r="BG130" s="144">
        <f>IF(O130="zákl. přenesená",K130,0)</f>
        <v>0</v>
      </c>
      <c r="BH130" s="144">
        <f>IF(O130="sníž. přenesená",K130,0)</f>
        <v>0</v>
      </c>
      <c r="BI130" s="144">
        <f>IF(O130="nulová",K130,0)</f>
        <v>0</v>
      </c>
      <c r="BJ130" s="13" t="s">
        <v>86</v>
      </c>
      <c r="BK130" s="144">
        <f>ROUND(P130*H130,2)</f>
        <v>0</v>
      </c>
      <c r="BL130" s="13" t="s">
        <v>152</v>
      </c>
      <c r="BM130" s="143" t="s">
        <v>329</v>
      </c>
    </row>
    <row r="131" spans="2:65" s="1" customFormat="1" ht="19.5" x14ac:dyDescent="0.2">
      <c r="B131" s="28"/>
      <c r="D131" s="145" t="s">
        <v>154</v>
      </c>
      <c r="F131" s="146" t="s">
        <v>174</v>
      </c>
      <c r="I131" s="147"/>
      <c r="J131" s="147"/>
      <c r="M131" s="28"/>
      <c r="N131" s="148"/>
      <c r="X131" s="52"/>
      <c r="AT131" s="13" t="s">
        <v>154</v>
      </c>
      <c r="AU131" s="13" t="s">
        <v>88</v>
      </c>
    </row>
    <row r="132" spans="2:65" s="1" customFormat="1" ht="33" customHeight="1" x14ac:dyDescent="0.2">
      <c r="B132" s="28"/>
      <c r="C132" s="131" t="s">
        <v>152</v>
      </c>
      <c r="D132" s="131" t="s">
        <v>147</v>
      </c>
      <c r="E132" s="132" t="s">
        <v>176</v>
      </c>
      <c r="F132" s="133" t="s">
        <v>177</v>
      </c>
      <c r="G132" s="134" t="s">
        <v>178</v>
      </c>
      <c r="H132" s="135">
        <v>1.65</v>
      </c>
      <c r="I132" s="136"/>
      <c r="J132" s="136"/>
      <c r="K132" s="137">
        <f>ROUND(P132*H132,2)</f>
        <v>0</v>
      </c>
      <c r="L132" s="133" t="s">
        <v>151</v>
      </c>
      <c r="M132" s="28"/>
      <c r="N132" s="138" t="s">
        <v>1</v>
      </c>
      <c r="O132" s="139" t="s">
        <v>41</v>
      </c>
      <c r="P132" s="140">
        <f>I132+J132</f>
        <v>0</v>
      </c>
      <c r="Q132" s="140">
        <f>ROUND(I132*H132,2)</f>
        <v>0</v>
      </c>
      <c r="R132" s="140">
        <f>ROUND(J132*H132,2)</f>
        <v>0</v>
      </c>
      <c r="T132" s="141">
        <f>S132*H132</f>
        <v>0</v>
      </c>
      <c r="U132" s="141">
        <v>0</v>
      </c>
      <c r="V132" s="141">
        <f>U132*H132</f>
        <v>0</v>
      </c>
      <c r="W132" s="141">
        <v>0</v>
      </c>
      <c r="X132" s="142">
        <f>W132*H132</f>
        <v>0</v>
      </c>
      <c r="AR132" s="143" t="s">
        <v>152</v>
      </c>
      <c r="AT132" s="143" t="s">
        <v>147</v>
      </c>
      <c r="AU132" s="143" t="s">
        <v>88</v>
      </c>
      <c r="AY132" s="13" t="s">
        <v>145</v>
      </c>
      <c r="BE132" s="144">
        <f>IF(O132="základní",K132,0)</f>
        <v>0</v>
      </c>
      <c r="BF132" s="144">
        <f>IF(O132="snížená",K132,0)</f>
        <v>0</v>
      </c>
      <c r="BG132" s="144">
        <f>IF(O132="zákl. přenesená",K132,0)</f>
        <v>0</v>
      </c>
      <c r="BH132" s="144">
        <f>IF(O132="sníž. přenesená",K132,0)</f>
        <v>0</v>
      </c>
      <c r="BI132" s="144">
        <f>IF(O132="nulová",K132,0)</f>
        <v>0</v>
      </c>
      <c r="BJ132" s="13" t="s">
        <v>86</v>
      </c>
      <c r="BK132" s="144">
        <f>ROUND(P132*H132,2)</f>
        <v>0</v>
      </c>
      <c r="BL132" s="13" t="s">
        <v>152</v>
      </c>
      <c r="BM132" s="143" t="s">
        <v>330</v>
      </c>
    </row>
    <row r="133" spans="2:65" s="1" customFormat="1" ht="19.5" x14ac:dyDescent="0.2">
      <c r="B133" s="28"/>
      <c r="D133" s="145" t="s">
        <v>154</v>
      </c>
      <c r="F133" s="146" t="s">
        <v>180</v>
      </c>
      <c r="I133" s="147"/>
      <c r="J133" s="147"/>
      <c r="M133" s="28"/>
      <c r="N133" s="148"/>
      <c r="X133" s="52"/>
      <c r="AT133" s="13" t="s">
        <v>154</v>
      </c>
      <c r="AU133" s="13" t="s">
        <v>88</v>
      </c>
    </row>
    <row r="134" spans="2:65" s="1" customFormat="1" ht="33" customHeight="1" x14ac:dyDescent="0.2">
      <c r="B134" s="28"/>
      <c r="C134" s="131" t="s">
        <v>170</v>
      </c>
      <c r="D134" s="131" t="s">
        <v>147</v>
      </c>
      <c r="E134" s="132" t="s">
        <v>182</v>
      </c>
      <c r="F134" s="133" t="s">
        <v>183</v>
      </c>
      <c r="G134" s="134" t="s">
        <v>178</v>
      </c>
      <c r="H134" s="135">
        <v>2.3199999999999998</v>
      </c>
      <c r="I134" s="136"/>
      <c r="J134" s="136"/>
      <c r="K134" s="137">
        <f>ROUND(P134*H134,2)</f>
        <v>0</v>
      </c>
      <c r="L134" s="133" t="s">
        <v>151</v>
      </c>
      <c r="M134" s="28"/>
      <c r="N134" s="138" t="s">
        <v>1</v>
      </c>
      <c r="O134" s="139" t="s">
        <v>41</v>
      </c>
      <c r="P134" s="140">
        <f>I134+J134</f>
        <v>0</v>
      </c>
      <c r="Q134" s="140">
        <f>ROUND(I134*H134,2)</f>
        <v>0</v>
      </c>
      <c r="R134" s="140">
        <f>ROUND(J134*H134,2)</f>
        <v>0</v>
      </c>
      <c r="T134" s="141">
        <f>S134*H134</f>
        <v>0</v>
      </c>
      <c r="U134" s="141">
        <v>0</v>
      </c>
      <c r="V134" s="141">
        <f>U134*H134</f>
        <v>0</v>
      </c>
      <c r="W134" s="141">
        <v>0</v>
      </c>
      <c r="X134" s="142">
        <f>W134*H134</f>
        <v>0</v>
      </c>
      <c r="AR134" s="143" t="s">
        <v>152</v>
      </c>
      <c r="AT134" s="143" t="s">
        <v>147</v>
      </c>
      <c r="AU134" s="143" t="s">
        <v>88</v>
      </c>
      <c r="AY134" s="13" t="s">
        <v>145</v>
      </c>
      <c r="BE134" s="144">
        <f>IF(O134="základní",K134,0)</f>
        <v>0</v>
      </c>
      <c r="BF134" s="144">
        <f>IF(O134="snížená",K134,0)</f>
        <v>0</v>
      </c>
      <c r="BG134" s="144">
        <f>IF(O134="zákl. přenesená",K134,0)</f>
        <v>0</v>
      </c>
      <c r="BH134" s="144">
        <f>IF(O134="sníž. přenesená",K134,0)</f>
        <v>0</v>
      </c>
      <c r="BI134" s="144">
        <f>IF(O134="nulová",K134,0)</f>
        <v>0</v>
      </c>
      <c r="BJ134" s="13" t="s">
        <v>86</v>
      </c>
      <c r="BK134" s="144">
        <f>ROUND(P134*H134,2)</f>
        <v>0</v>
      </c>
      <c r="BL134" s="13" t="s">
        <v>152</v>
      </c>
      <c r="BM134" s="143" t="s">
        <v>331</v>
      </c>
    </row>
    <row r="135" spans="2:65" s="1" customFormat="1" ht="29.25" x14ac:dyDescent="0.2">
      <c r="B135" s="28"/>
      <c r="D135" s="145" t="s">
        <v>154</v>
      </c>
      <c r="F135" s="146" t="s">
        <v>185</v>
      </c>
      <c r="I135" s="147"/>
      <c r="J135" s="147"/>
      <c r="M135" s="28"/>
      <c r="N135" s="148"/>
      <c r="X135" s="52"/>
      <c r="AT135" s="13" t="s">
        <v>154</v>
      </c>
      <c r="AU135" s="13" t="s">
        <v>88</v>
      </c>
    </row>
    <row r="136" spans="2:65" s="1" customFormat="1" ht="37.9" customHeight="1" x14ac:dyDescent="0.2">
      <c r="B136" s="28"/>
      <c r="C136" s="131" t="s">
        <v>175</v>
      </c>
      <c r="D136" s="131" t="s">
        <v>147</v>
      </c>
      <c r="E136" s="132" t="s">
        <v>187</v>
      </c>
      <c r="F136" s="133" t="s">
        <v>188</v>
      </c>
      <c r="G136" s="134" t="s">
        <v>178</v>
      </c>
      <c r="H136" s="135">
        <v>3.97</v>
      </c>
      <c r="I136" s="136"/>
      <c r="J136" s="136"/>
      <c r="K136" s="137">
        <f>ROUND(P136*H136,2)</f>
        <v>0</v>
      </c>
      <c r="L136" s="133" t="s">
        <v>151</v>
      </c>
      <c r="M136" s="28"/>
      <c r="N136" s="138" t="s">
        <v>1</v>
      </c>
      <c r="O136" s="139" t="s">
        <v>41</v>
      </c>
      <c r="P136" s="140">
        <f>I136+J136</f>
        <v>0</v>
      </c>
      <c r="Q136" s="140">
        <f>ROUND(I136*H136,2)</f>
        <v>0</v>
      </c>
      <c r="R136" s="140">
        <f>ROUND(J136*H136,2)</f>
        <v>0</v>
      </c>
      <c r="T136" s="141">
        <f>S136*H136</f>
        <v>0</v>
      </c>
      <c r="U136" s="141">
        <v>0</v>
      </c>
      <c r="V136" s="141">
        <f>U136*H136</f>
        <v>0</v>
      </c>
      <c r="W136" s="141">
        <v>0</v>
      </c>
      <c r="X136" s="142">
        <f>W136*H136</f>
        <v>0</v>
      </c>
      <c r="AR136" s="143" t="s">
        <v>152</v>
      </c>
      <c r="AT136" s="143" t="s">
        <v>147</v>
      </c>
      <c r="AU136" s="143" t="s">
        <v>88</v>
      </c>
      <c r="AY136" s="13" t="s">
        <v>145</v>
      </c>
      <c r="BE136" s="144">
        <f>IF(O136="základní",K136,0)</f>
        <v>0</v>
      </c>
      <c r="BF136" s="144">
        <f>IF(O136="snížená",K136,0)</f>
        <v>0</v>
      </c>
      <c r="BG136" s="144">
        <f>IF(O136="zákl. přenesená",K136,0)</f>
        <v>0</v>
      </c>
      <c r="BH136" s="144">
        <f>IF(O136="sníž. přenesená",K136,0)</f>
        <v>0</v>
      </c>
      <c r="BI136" s="144">
        <f>IF(O136="nulová",K136,0)</f>
        <v>0</v>
      </c>
      <c r="BJ136" s="13" t="s">
        <v>86</v>
      </c>
      <c r="BK136" s="144">
        <f>ROUND(P136*H136,2)</f>
        <v>0</v>
      </c>
      <c r="BL136" s="13" t="s">
        <v>152</v>
      </c>
      <c r="BM136" s="143" t="s">
        <v>332</v>
      </c>
    </row>
    <row r="137" spans="2:65" s="1" customFormat="1" ht="39" x14ac:dyDescent="0.2">
      <c r="B137" s="28"/>
      <c r="D137" s="145" t="s">
        <v>154</v>
      </c>
      <c r="F137" s="146" t="s">
        <v>190</v>
      </c>
      <c r="I137" s="147"/>
      <c r="J137" s="147"/>
      <c r="M137" s="28"/>
      <c r="N137" s="148"/>
      <c r="X137" s="52"/>
      <c r="AT137" s="13" t="s">
        <v>154</v>
      </c>
      <c r="AU137" s="13" t="s">
        <v>88</v>
      </c>
    </row>
    <row r="138" spans="2:65" s="1" customFormat="1" ht="33" customHeight="1" x14ac:dyDescent="0.2">
      <c r="B138" s="28"/>
      <c r="C138" s="131" t="s">
        <v>181</v>
      </c>
      <c r="D138" s="131" t="s">
        <v>147</v>
      </c>
      <c r="E138" s="132" t="s">
        <v>192</v>
      </c>
      <c r="F138" s="133" t="s">
        <v>193</v>
      </c>
      <c r="G138" s="134" t="s">
        <v>194</v>
      </c>
      <c r="H138" s="135">
        <v>6.63</v>
      </c>
      <c r="I138" s="136"/>
      <c r="J138" s="136"/>
      <c r="K138" s="137">
        <f>ROUND(P138*H138,2)</f>
        <v>0</v>
      </c>
      <c r="L138" s="133" t="s">
        <v>151</v>
      </c>
      <c r="M138" s="28"/>
      <c r="N138" s="138" t="s">
        <v>1</v>
      </c>
      <c r="O138" s="139" t="s">
        <v>41</v>
      </c>
      <c r="P138" s="140">
        <f>I138+J138</f>
        <v>0</v>
      </c>
      <c r="Q138" s="140">
        <f>ROUND(I138*H138,2)</f>
        <v>0</v>
      </c>
      <c r="R138" s="140">
        <f>ROUND(J138*H138,2)</f>
        <v>0</v>
      </c>
      <c r="T138" s="141">
        <f>S138*H138</f>
        <v>0</v>
      </c>
      <c r="U138" s="141">
        <v>0</v>
      </c>
      <c r="V138" s="141">
        <f>U138*H138</f>
        <v>0</v>
      </c>
      <c r="W138" s="141">
        <v>0</v>
      </c>
      <c r="X138" s="142">
        <f>W138*H138</f>
        <v>0</v>
      </c>
      <c r="AR138" s="143" t="s">
        <v>152</v>
      </c>
      <c r="AT138" s="143" t="s">
        <v>147</v>
      </c>
      <c r="AU138" s="143" t="s">
        <v>88</v>
      </c>
      <c r="AY138" s="13" t="s">
        <v>145</v>
      </c>
      <c r="BE138" s="144">
        <f>IF(O138="základní",K138,0)</f>
        <v>0</v>
      </c>
      <c r="BF138" s="144">
        <f>IF(O138="snížená",K138,0)</f>
        <v>0</v>
      </c>
      <c r="BG138" s="144">
        <f>IF(O138="zákl. přenesená",K138,0)</f>
        <v>0</v>
      </c>
      <c r="BH138" s="144">
        <f>IF(O138="sníž. přenesená",K138,0)</f>
        <v>0</v>
      </c>
      <c r="BI138" s="144">
        <f>IF(O138="nulová",K138,0)</f>
        <v>0</v>
      </c>
      <c r="BJ138" s="13" t="s">
        <v>86</v>
      </c>
      <c r="BK138" s="144">
        <f>ROUND(P138*H138,2)</f>
        <v>0</v>
      </c>
      <c r="BL138" s="13" t="s">
        <v>152</v>
      </c>
      <c r="BM138" s="143" t="s">
        <v>333</v>
      </c>
    </row>
    <row r="139" spans="2:65" s="1" customFormat="1" ht="29.25" x14ac:dyDescent="0.2">
      <c r="B139" s="28"/>
      <c r="D139" s="145" t="s">
        <v>154</v>
      </c>
      <c r="F139" s="146" t="s">
        <v>196</v>
      </c>
      <c r="I139" s="147"/>
      <c r="J139" s="147"/>
      <c r="M139" s="28"/>
      <c r="N139" s="148"/>
      <c r="X139" s="52"/>
      <c r="AT139" s="13" t="s">
        <v>154</v>
      </c>
      <c r="AU139" s="13" t="s">
        <v>88</v>
      </c>
    </row>
    <row r="140" spans="2:65" s="1" customFormat="1" ht="24.2" customHeight="1" x14ac:dyDescent="0.2">
      <c r="B140" s="28"/>
      <c r="C140" s="131" t="s">
        <v>186</v>
      </c>
      <c r="D140" s="131" t="s">
        <v>147</v>
      </c>
      <c r="E140" s="132" t="s">
        <v>198</v>
      </c>
      <c r="F140" s="133" t="s">
        <v>199</v>
      </c>
      <c r="G140" s="134" t="s">
        <v>178</v>
      </c>
      <c r="H140" s="135">
        <v>6.63</v>
      </c>
      <c r="I140" s="136"/>
      <c r="J140" s="136"/>
      <c r="K140" s="137">
        <f>ROUND(P140*H140,2)</f>
        <v>0</v>
      </c>
      <c r="L140" s="133" t="s">
        <v>151</v>
      </c>
      <c r="M140" s="28"/>
      <c r="N140" s="138" t="s">
        <v>1</v>
      </c>
      <c r="O140" s="139" t="s">
        <v>41</v>
      </c>
      <c r="P140" s="140">
        <f>I140+J140</f>
        <v>0</v>
      </c>
      <c r="Q140" s="140">
        <f>ROUND(I140*H140,2)</f>
        <v>0</v>
      </c>
      <c r="R140" s="140">
        <f>ROUND(J140*H140,2)</f>
        <v>0</v>
      </c>
      <c r="T140" s="141">
        <f>S140*H140</f>
        <v>0</v>
      </c>
      <c r="U140" s="141">
        <v>0</v>
      </c>
      <c r="V140" s="141">
        <f>U140*H140</f>
        <v>0</v>
      </c>
      <c r="W140" s="141">
        <v>0</v>
      </c>
      <c r="X140" s="142">
        <f>W140*H140</f>
        <v>0</v>
      </c>
      <c r="AR140" s="143" t="s">
        <v>152</v>
      </c>
      <c r="AT140" s="143" t="s">
        <v>147</v>
      </c>
      <c r="AU140" s="143" t="s">
        <v>88</v>
      </c>
      <c r="AY140" s="13" t="s">
        <v>145</v>
      </c>
      <c r="BE140" s="144">
        <f>IF(O140="základní",K140,0)</f>
        <v>0</v>
      </c>
      <c r="BF140" s="144">
        <f>IF(O140="snížená",K140,0)</f>
        <v>0</v>
      </c>
      <c r="BG140" s="144">
        <f>IF(O140="zákl. přenesená",K140,0)</f>
        <v>0</v>
      </c>
      <c r="BH140" s="144">
        <f>IF(O140="sníž. přenesená",K140,0)</f>
        <v>0</v>
      </c>
      <c r="BI140" s="144">
        <f>IF(O140="nulová",K140,0)</f>
        <v>0</v>
      </c>
      <c r="BJ140" s="13" t="s">
        <v>86</v>
      </c>
      <c r="BK140" s="144">
        <f>ROUND(P140*H140,2)</f>
        <v>0</v>
      </c>
      <c r="BL140" s="13" t="s">
        <v>152</v>
      </c>
      <c r="BM140" s="143" t="s">
        <v>334</v>
      </c>
    </row>
    <row r="141" spans="2:65" s="1" customFormat="1" ht="19.5" x14ac:dyDescent="0.2">
      <c r="B141" s="28"/>
      <c r="D141" s="145" t="s">
        <v>154</v>
      </c>
      <c r="F141" s="146" t="s">
        <v>201</v>
      </c>
      <c r="I141" s="147"/>
      <c r="J141" s="147"/>
      <c r="M141" s="28"/>
      <c r="N141" s="148"/>
      <c r="X141" s="52"/>
      <c r="AT141" s="13" t="s">
        <v>154</v>
      </c>
      <c r="AU141" s="13" t="s">
        <v>88</v>
      </c>
    </row>
    <row r="142" spans="2:65" s="1" customFormat="1" ht="24.2" customHeight="1" x14ac:dyDescent="0.2">
      <c r="B142" s="28"/>
      <c r="C142" s="131" t="s">
        <v>191</v>
      </c>
      <c r="D142" s="131" t="s">
        <v>147</v>
      </c>
      <c r="E142" s="132" t="s">
        <v>203</v>
      </c>
      <c r="F142" s="133" t="s">
        <v>204</v>
      </c>
      <c r="G142" s="134" t="s">
        <v>150</v>
      </c>
      <c r="H142" s="135">
        <v>4.5</v>
      </c>
      <c r="I142" s="136"/>
      <c r="J142" s="136"/>
      <c r="K142" s="137">
        <f>ROUND(P142*H142,2)</f>
        <v>0</v>
      </c>
      <c r="L142" s="133" t="s">
        <v>151</v>
      </c>
      <c r="M142" s="28"/>
      <c r="N142" s="138" t="s">
        <v>1</v>
      </c>
      <c r="O142" s="139" t="s">
        <v>41</v>
      </c>
      <c r="P142" s="140">
        <f>I142+J142</f>
        <v>0</v>
      </c>
      <c r="Q142" s="140">
        <f>ROUND(I142*H142,2)</f>
        <v>0</v>
      </c>
      <c r="R142" s="140">
        <f>ROUND(J142*H142,2)</f>
        <v>0</v>
      </c>
      <c r="T142" s="141">
        <f>S142*H142</f>
        <v>0</v>
      </c>
      <c r="U142" s="141">
        <v>0</v>
      </c>
      <c r="V142" s="141">
        <f>U142*H142</f>
        <v>0</v>
      </c>
      <c r="W142" s="141">
        <v>0</v>
      </c>
      <c r="X142" s="142">
        <f>W142*H142</f>
        <v>0</v>
      </c>
      <c r="AR142" s="143" t="s">
        <v>152</v>
      </c>
      <c r="AT142" s="143" t="s">
        <v>147</v>
      </c>
      <c r="AU142" s="143" t="s">
        <v>88</v>
      </c>
      <c r="AY142" s="13" t="s">
        <v>145</v>
      </c>
      <c r="BE142" s="144">
        <f>IF(O142="základní",K142,0)</f>
        <v>0</v>
      </c>
      <c r="BF142" s="144">
        <f>IF(O142="snížená",K142,0)</f>
        <v>0</v>
      </c>
      <c r="BG142" s="144">
        <f>IF(O142="zákl. přenesená",K142,0)</f>
        <v>0</v>
      </c>
      <c r="BH142" s="144">
        <f>IF(O142="sníž. přenesená",K142,0)</f>
        <v>0</v>
      </c>
      <c r="BI142" s="144">
        <f>IF(O142="nulová",K142,0)</f>
        <v>0</v>
      </c>
      <c r="BJ142" s="13" t="s">
        <v>86</v>
      </c>
      <c r="BK142" s="144">
        <f>ROUND(P142*H142,2)</f>
        <v>0</v>
      </c>
      <c r="BL142" s="13" t="s">
        <v>152</v>
      </c>
      <c r="BM142" s="143" t="s">
        <v>335</v>
      </c>
    </row>
    <row r="143" spans="2:65" s="1" customFormat="1" ht="19.5" x14ac:dyDescent="0.2">
      <c r="B143" s="28"/>
      <c r="D143" s="145" t="s">
        <v>154</v>
      </c>
      <c r="F143" s="146" t="s">
        <v>206</v>
      </c>
      <c r="I143" s="147"/>
      <c r="J143" s="147"/>
      <c r="M143" s="28"/>
      <c r="N143" s="148"/>
      <c r="X143" s="52"/>
      <c r="AT143" s="13" t="s">
        <v>154</v>
      </c>
      <c r="AU143" s="13" t="s">
        <v>88</v>
      </c>
    </row>
    <row r="144" spans="2:65" s="1" customFormat="1" ht="24.2" customHeight="1" x14ac:dyDescent="0.2">
      <c r="B144" s="28"/>
      <c r="C144" s="149" t="s">
        <v>197</v>
      </c>
      <c r="D144" s="149" t="s">
        <v>207</v>
      </c>
      <c r="E144" s="150" t="s">
        <v>208</v>
      </c>
      <c r="F144" s="151" t="s">
        <v>209</v>
      </c>
      <c r="G144" s="152" t="s">
        <v>210</v>
      </c>
      <c r="H144" s="153">
        <v>0.09</v>
      </c>
      <c r="I144" s="154"/>
      <c r="J144" s="155"/>
      <c r="K144" s="156">
        <f>ROUND(P144*H144,2)</f>
        <v>0</v>
      </c>
      <c r="L144" s="151" t="s">
        <v>151</v>
      </c>
      <c r="M144" s="157"/>
      <c r="N144" s="158" t="s">
        <v>1</v>
      </c>
      <c r="O144" s="139" t="s">
        <v>41</v>
      </c>
      <c r="P144" s="140">
        <f>I144+J144</f>
        <v>0</v>
      </c>
      <c r="Q144" s="140">
        <f>ROUND(I144*H144,2)</f>
        <v>0</v>
      </c>
      <c r="R144" s="140">
        <f>ROUND(J144*H144,2)</f>
        <v>0</v>
      </c>
      <c r="T144" s="141">
        <f>S144*H144</f>
        <v>0</v>
      </c>
      <c r="U144" s="141">
        <v>1E-3</v>
      </c>
      <c r="V144" s="141">
        <f>U144*H144</f>
        <v>8.9999999999999992E-5</v>
      </c>
      <c r="W144" s="141">
        <v>0</v>
      </c>
      <c r="X144" s="142">
        <f>W144*H144</f>
        <v>0</v>
      </c>
      <c r="AR144" s="143" t="s">
        <v>186</v>
      </c>
      <c r="AT144" s="143" t="s">
        <v>207</v>
      </c>
      <c r="AU144" s="143" t="s">
        <v>88</v>
      </c>
      <c r="AY144" s="13" t="s">
        <v>145</v>
      </c>
      <c r="BE144" s="144">
        <f>IF(O144="základní",K144,0)</f>
        <v>0</v>
      </c>
      <c r="BF144" s="144">
        <f>IF(O144="snížená",K144,0)</f>
        <v>0</v>
      </c>
      <c r="BG144" s="144">
        <f>IF(O144="zákl. přenesená",K144,0)</f>
        <v>0</v>
      </c>
      <c r="BH144" s="144">
        <f>IF(O144="sníž. přenesená",K144,0)</f>
        <v>0</v>
      </c>
      <c r="BI144" s="144">
        <f>IF(O144="nulová",K144,0)</f>
        <v>0</v>
      </c>
      <c r="BJ144" s="13" t="s">
        <v>86</v>
      </c>
      <c r="BK144" s="144">
        <f>ROUND(P144*H144,2)</f>
        <v>0</v>
      </c>
      <c r="BL144" s="13" t="s">
        <v>152</v>
      </c>
      <c r="BM144" s="143" t="s">
        <v>336</v>
      </c>
    </row>
    <row r="145" spans="2:65" s="1" customFormat="1" ht="11.25" x14ac:dyDescent="0.2">
      <c r="B145" s="28"/>
      <c r="D145" s="145" t="s">
        <v>154</v>
      </c>
      <c r="F145" s="146" t="s">
        <v>209</v>
      </c>
      <c r="I145" s="147"/>
      <c r="J145" s="147"/>
      <c r="M145" s="28"/>
      <c r="N145" s="148"/>
      <c r="X145" s="52"/>
      <c r="AT145" s="13" t="s">
        <v>154</v>
      </c>
      <c r="AU145" s="13" t="s">
        <v>88</v>
      </c>
    </row>
    <row r="146" spans="2:65" s="1" customFormat="1" ht="24.2" customHeight="1" x14ac:dyDescent="0.2">
      <c r="B146" s="28"/>
      <c r="C146" s="131" t="s">
        <v>202</v>
      </c>
      <c r="D146" s="131" t="s">
        <v>147</v>
      </c>
      <c r="E146" s="132" t="s">
        <v>213</v>
      </c>
      <c r="F146" s="133" t="s">
        <v>214</v>
      </c>
      <c r="G146" s="134" t="s">
        <v>150</v>
      </c>
      <c r="H146" s="135">
        <v>4.5</v>
      </c>
      <c r="I146" s="136"/>
      <c r="J146" s="136"/>
      <c r="K146" s="137">
        <f>ROUND(P146*H146,2)</f>
        <v>0</v>
      </c>
      <c r="L146" s="133" t="s">
        <v>151</v>
      </c>
      <c r="M146" s="28"/>
      <c r="N146" s="138" t="s">
        <v>1</v>
      </c>
      <c r="O146" s="139" t="s">
        <v>41</v>
      </c>
      <c r="P146" s="140">
        <f>I146+J146</f>
        <v>0</v>
      </c>
      <c r="Q146" s="140">
        <f>ROUND(I146*H146,2)</f>
        <v>0</v>
      </c>
      <c r="R146" s="140">
        <f>ROUND(J146*H146,2)</f>
        <v>0</v>
      </c>
      <c r="T146" s="141">
        <f>S146*H146</f>
        <v>0</v>
      </c>
      <c r="U146" s="141">
        <v>0</v>
      </c>
      <c r="V146" s="141">
        <f>U146*H146</f>
        <v>0</v>
      </c>
      <c r="W146" s="141">
        <v>0</v>
      </c>
      <c r="X146" s="142">
        <f>W146*H146</f>
        <v>0</v>
      </c>
      <c r="AR146" s="143" t="s">
        <v>152</v>
      </c>
      <c r="AT146" s="143" t="s">
        <v>147</v>
      </c>
      <c r="AU146" s="143" t="s">
        <v>88</v>
      </c>
      <c r="AY146" s="13" t="s">
        <v>145</v>
      </c>
      <c r="BE146" s="144">
        <f>IF(O146="základní",K146,0)</f>
        <v>0</v>
      </c>
      <c r="BF146" s="144">
        <f>IF(O146="snížená",K146,0)</f>
        <v>0</v>
      </c>
      <c r="BG146" s="144">
        <f>IF(O146="zákl. přenesená",K146,0)</f>
        <v>0</v>
      </c>
      <c r="BH146" s="144">
        <f>IF(O146="sníž. přenesená",K146,0)</f>
        <v>0</v>
      </c>
      <c r="BI146" s="144">
        <f>IF(O146="nulová",K146,0)</f>
        <v>0</v>
      </c>
      <c r="BJ146" s="13" t="s">
        <v>86</v>
      </c>
      <c r="BK146" s="144">
        <f>ROUND(P146*H146,2)</f>
        <v>0</v>
      </c>
      <c r="BL146" s="13" t="s">
        <v>152</v>
      </c>
      <c r="BM146" s="143" t="s">
        <v>337</v>
      </c>
    </row>
    <row r="147" spans="2:65" s="1" customFormat="1" ht="19.5" x14ac:dyDescent="0.2">
      <c r="B147" s="28"/>
      <c r="D147" s="145" t="s">
        <v>154</v>
      </c>
      <c r="F147" s="146" t="s">
        <v>216</v>
      </c>
      <c r="I147" s="147"/>
      <c r="J147" s="147"/>
      <c r="M147" s="28"/>
      <c r="N147" s="148"/>
      <c r="X147" s="52"/>
      <c r="AT147" s="13" t="s">
        <v>154</v>
      </c>
      <c r="AU147" s="13" t="s">
        <v>88</v>
      </c>
    </row>
    <row r="148" spans="2:65" s="1" customFormat="1" ht="24.2" customHeight="1" x14ac:dyDescent="0.2">
      <c r="B148" s="28"/>
      <c r="C148" s="131" t="s">
        <v>9</v>
      </c>
      <c r="D148" s="131" t="s">
        <v>147</v>
      </c>
      <c r="E148" s="132" t="s">
        <v>218</v>
      </c>
      <c r="F148" s="133" t="s">
        <v>219</v>
      </c>
      <c r="G148" s="134" t="s">
        <v>150</v>
      </c>
      <c r="H148" s="135">
        <v>16.5</v>
      </c>
      <c r="I148" s="136"/>
      <c r="J148" s="136"/>
      <c r="K148" s="137">
        <f>ROUND(P148*H148,2)</f>
        <v>0</v>
      </c>
      <c r="L148" s="133" t="s">
        <v>151</v>
      </c>
      <c r="M148" s="28"/>
      <c r="N148" s="138" t="s">
        <v>1</v>
      </c>
      <c r="O148" s="139" t="s">
        <v>41</v>
      </c>
      <c r="P148" s="140">
        <f>I148+J148</f>
        <v>0</v>
      </c>
      <c r="Q148" s="140">
        <f>ROUND(I148*H148,2)</f>
        <v>0</v>
      </c>
      <c r="R148" s="140">
        <f>ROUND(J148*H148,2)</f>
        <v>0</v>
      </c>
      <c r="T148" s="141">
        <f>S148*H148</f>
        <v>0</v>
      </c>
      <c r="U148" s="141">
        <v>0</v>
      </c>
      <c r="V148" s="141">
        <f>U148*H148</f>
        <v>0</v>
      </c>
      <c r="W148" s="141">
        <v>0</v>
      </c>
      <c r="X148" s="142">
        <f>W148*H148</f>
        <v>0</v>
      </c>
      <c r="AR148" s="143" t="s">
        <v>152</v>
      </c>
      <c r="AT148" s="143" t="s">
        <v>147</v>
      </c>
      <c r="AU148" s="143" t="s">
        <v>88</v>
      </c>
      <c r="AY148" s="13" t="s">
        <v>145</v>
      </c>
      <c r="BE148" s="144">
        <f>IF(O148="základní",K148,0)</f>
        <v>0</v>
      </c>
      <c r="BF148" s="144">
        <f>IF(O148="snížená",K148,0)</f>
        <v>0</v>
      </c>
      <c r="BG148" s="144">
        <f>IF(O148="zákl. přenesená",K148,0)</f>
        <v>0</v>
      </c>
      <c r="BH148" s="144">
        <f>IF(O148="sníž. přenesená",K148,0)</f>
        <v>0</v>
      </c>
      <c r="BI148" s="144">
        <f>IF(O148="nulová",K148,0)</f>
        <v>0</v>
      </c>
      <c r="BJ148" s="13" t="s">
        <v>86</v>
      </c>
      <c r="BK148" s="144">
        <f>ROUND(P148*H148,2)</f>
        <v>0</v>
      </c>
      <c r="BL148" s="13" t="s">
        <v>152</v>
      </c>
      <c r="BM148" s="143" t="s">
        <v>338</v>
      </c>
    </row>
    <row r="149" spans="2:65" s="1" customFormat="1" ht="19.5" x14ac:dyDescent="0.2">
      <c r="B149" s="28"/>
      <c r="D149" s="145" t="s">
        <v>154</v>
      </c>
      <c r="F149" s="146" t="s">
        <v>221</v>
      </c>
      <c r="I149" s="147"/>
      <c r="J149" s="147"/>
      <c r="M149" s="28"/>
      <c r="N149" s="148"/>
      <c r="X149" s="52"/>
      <c r="AT149" s="13" t="s">
        <v>154</v>
      </c>
      <c r="AU149" s="13" t="s">
        <v>88</v>
      </c>
    </row>
    <row r="150" spans="2:65" s="1" customFormat="1" ht="24.2" customHeight="1" x14ac:dyDescent="0.2">
      <c r="B150" s="28"/>
      <c r="C150" s="131" t="s">
        <v>212</v>
      </c>
      <c r="D150" s="131" t="s">
        <v>147</v>
      </c>
      <c r="E150" s="132" t="s">
        <v>223</v>
      </c>
      <c r="F150" s="133" t="s">
        <v>224</v>
      </c>
      <c r="G150" s="134" t="s">
        <v>150</v>
      </c>
      <c r="H150" s="135">
        <v>4.5</v>
      </c>
      <c r="I150" s="136"/>
      <c r="J150" s="136"/>
      <c r="K150" s="137">
        <f>ROUND(P150*H150,2)</f>
        <v>0</v>
      </c>
      <c r="L150" s="133" t="s">
        <v>151</v>
      </c>
      <c r="M150" s="28"/>
      <c r="N150" s="138" t="s">
        <v>1</v>
      </c>
      <c r="O150" s="139" t="s">
        <v>41</v>
      </c>
      <c r="P150" s="140">
        <f>I150+J150</f>
        <v>0</v>
      </c>
      <c r="Q150" s="140">
        <f>ROUND(I150*H150,2)</f>
        <v>0</v>
      </c>
      <c r="R150" s="140">
        <f>ROUND(J150*H150,2)</f>
        <v>0</v>
      </c>
      <c r="T150" s="141">
        <f>S150*H150</f>
        <v>0</v>
      </c>
      <c r="U150" s="141">
        <v>0</v>
      </c>
      <c r="V150" s="141">
        <f>U150*H150</f>
        <v>0</v>
      </c>
      <c r="W150" s="141">
        <v>0</v>
      </c>
      <c r="X150" s="142">
        <f>W150*H150</f>
        <v>0</v>
      </c>
      <c r="AR150" s="143" t="s">
        <v>152</v>
      </c>
      <c r="AT150" s="143" t="s">
        <v>147</v>
      </c>
      <c r="AU150" s="143" t="s">
        <v>88</v>
      </c>
      <c r="AY150" s="13" t="s">
        <v>145</v>
      </c>
      <c r="BE150" s="144">
        <f>IF(O150="základní",K150,0)</f>
        <v>0</v>
      </c>
      <c r="BF150" s="144">
        <f>IF(O150="snížená",K150,0)</f>
        <v>0</v>
      </c>
      <c r="BG150" s="144">
        <f>IF(O150="zákl. přenesená",K150,0)</f>
        <v>0</v>
      </c>
      <c r="BH150" s="144">
        <f>IF(O150="sníž. přenesená",K150,0)</f>
        <v>0</v>
      </c>
      <c r="BI150" s="144">
        <f>IF(O150="nulová",K150,0)</f>
        <v>0</v>
      </c>
      <c r="BJ150" s="13" t="s">
        <v>86</v>
      </c>
      <c r="BK150" s="144">
        <f>ROUND(P150*H150,2)</f>
        <v>0</v>
      </c>
      <c r="BL150" s="13" t="s">
        <v>152</v>
      </c>
      <c r="BM150" s="143" t="s">
        <v>339</v>
      </c>
    </row>
    <row r="151" spans="2:65" s="1" customFormat="1" ht="29.25" x14ac:dyDescent="0.2">
      <c r="B151" s="28"/>
      <c r="D151" s="145" t="s">
        <v>154</v>
      </c>
      <c r="F151" s="146" t="s">
        <v>226</v>
      </c>
      <c r="I151" s="147"/>
      <c r="J151" s="147"/>
      <c r="M151" s="28"/>
      <c r="N151" s="148"/>
      <c r="X151" s="52"/>
      <c r="AT151" s="13" t="s">
        <v>154</v>
      </c>
      <c r="AU151" s="13" t="s">
        <v>88</v>
      </c>
    </row>
    <row r="152" spans="2:65" s="11" customFormat="1" ht="22.9" customHeight="1" x14ac:dyDescent="0.2">
      <c r="B152" s="118"/>
      <c r="D152" s="119" t="s">
        <v>77</v>
      </c>
      <c r="E152" s="129" t="s">
        <v>160</v>
      </c>
      <c r="F152" s="129" t="s">
        <v>227</v>
      </c>
      <c r="I152" s="121"/>
      <c r="J152" s="121"/>
      <c r="K152" s="130">
        <f>BK152</f>
        <v>0</v>
      </c>
      <c r="M152" s="118"/>
      <c r="N152" s="123"/>
      <c r="Q152" s="124">
        <f>SUM(Q153:Q158)</f>
        <v>0</v>
      </c>
      <c r="R152" s="124">
        <f>SUM(R153:R158)</f>
        <v>0</v>
      </c>
      <c r="T152" s="125">
        <f>SUM(T153:T158)</f>
        <v>0</v>
      </c>
      <c r="V152" s="125">
        <f>SUM(V153:V158)</f>
        <v>4.9025029999999994</v>
      </c>
      <c r="X152" s="126">
        <f>SUM(X153:X158)</f>
        <v>0</v>
      </c>
      <c r="AR152" s="119" t="s">
        <v>86</v>
      </c>
      <c r="AT152" s="127" t="s">
        <v>77</v>
      </c>
      <c r="AU152" s="127" t="s">
        <v>86</v>
      </c>
      <c r="AY152" s="119" t="s">
        <v>145</v>
      </c>
      <c r="BK152" s="128">
        <f>SUM(BK153:BK158)</f>
        <v>0</v>
      </c>
    </row>
    <row r="153" spans="2:65" s="1" customFormat="1" ht="24.2" customHeight="1" x14ac:dyDescent="0.2">
      <c r="B153" s="28"/>
      <c r="C153" s="131" t="s">
        <v>217</v>
      </c>
      <c r="D153" s="131" t="s">
        <v>147</v>
      </c>
      <c r="E153" s="132" t="s">
        <v>229</v>
      </c>
      <c r="F153" s="133" t="s">
        <v>230</v>
      </c>
      <c r="G153" s="134" t="s">
        <v>163</v>
      </c>
      <c r="H153" s="135">
        <v>14.5</v>
      </c>
      <c r="I153" s="136"/>
      <c r="J153" s="136"/>
      <c r="K153" s="137">
        <f>ROUND(P153*H153,2)</f>
        <v>0</v>
      </c>
      <c r="L153" s="133" t="s">
        <v>151</v>
      </c>
      <c r="M153" s="28"/>
      <c r="N153" s="138" t="s">
        <v>1</v>
      </c>
      <c r="O153" s="139" t="s">
        <v>41</v>
      </c>
      <c r="P153" s="140">
        <f>I153+J153</f>
        <v>0</v>
      </c>
      <c r="Q153" s="140">
        <f>ROUND(I153*H153,2)</f>
        <v>0</v>
      </c>
      <c r="R153" s="140">
        <f>ROUND(J153*H153,2)</f>
        <v>0</v>
      </c>
      <c r="T153" s="141">
        <f>S153*H153</f>
        <v>0</v>
      </c>
      <c r="U153" s="141">
        <v>0.24127000000000001</v>
      </c>
      <c r="V153" s="141">
        <f>U153*H153</f>
        <v>3.4984150000000001</v>
      </c>
      <c r="W153" s="141">
        <v>0</v>
      </c>
      <c r="X153" s="142">
        <f>W153*H153</f>
        <v>0</v>
      </c>
      <c r="AR153" s="143" t="s">
        <v>152</v>
      </c>
      <c r="AT153" s="143" t="s">
        <v>147</v>
      </c>
      <c r="AU153" s="143" t="s">
        <v>88</v>
      </c>
      <c r="AY153" s="13" t="s">
        <v>145</v>
      </c>
      <c r="BE153" s="144">
        <f>IF(O153="základní",K153,0)</f>
        <v>0</v>
      </c>
      <c r="BF153" s="144">
        <f>IF(O153="snížená",K153,0)</f>
        <v>0</v>
      </c>
      <c r="BG153" s="144">
        <f>IF(O153="zákl. přenesená",K153,0)</f>
        <v>0</v>
      </c>
      <c r="BH153" s="144">
        <f>IF(O153="sníž. přenesená",K153,0)</f>
        <v>0</v>
      </c>
      <c r="BI153" s="144">
        <f>IF(O153="nulová",K153,0)</f>
        <v>0</v>
      </c>
      <c r="BJ153" s="13" t="s">
        <v>86</v>
      </c>
      <c r="BK153" s="144">
        <f>ROUND(P153*H153,2)</f>
        <v>0</v>
      </c>
      <c r="BL153" s="13" t="s">
        <v>152</v>
      </c>
      <c r="BM153" s="143" t="s">
        <v>340</v>
      </c>
    </row>
    <row r="154" spans="2:65" s="1" customFormat="1" ht="19.5" x14ac:dyDescent="0.2">
      <c r="B154" s="28"/>
      <c r="D154" s="145" t="s">
        <v>154</v>
      </c>
      <c r="F154" s="146" t="s">
        <v>232</v>
      </c>
      <c r="I154" s="147"/>
      <c r="J154" s="147"/>
      <c r="M154" s="28"/>
      <c r="N154" s="148"/>
      <c r="X154" s="52"/>
      <c r="AT154" s="13" t="s">
        <v>154</v>
      </c>
      <c r="AU154" s="13" t="s">
        <v>88</v>
      </c>
    </row>
    <row r="155" spans="2:65" s="1" customFormat="1" ht="24.2" customHeight="1" x14ac:dyDescent="0.2">
      <c r="B155" s="28"/>
      <c r="C155" s="149" t="s">
        <v>222</v>
      </c>
      <c r="D155" s="149" t="s">
        <v>207</v>
      </c>
      <c r="E155" s="150" t="s">
        <v>234</v>
      </c>
      <c r="F155" s="151" t="s">
        <v>235</v>
      </c>
      <c r="G155" s="152" t="s">
        <v>236</v>
      </c>
      <c r="H155" s="153">
        <v>82.867999999999995</v>
      </c>
      <c r="I155" s="154"/>
      <c r="J155" s="155"/>
      <c r="K155" s="156">
        <f>ROUND(P155*H155,2)</f>
        <v>0</v>
      </c>
      <c r="L155" s="151" t="s">
        <v>151</v>
      </c>
      <c r="M155" s="157"/>
      <c r="N155" s="158" t="s">
        <v>1</v>
      </c>
      <c r="O155" s="139" t="s">
        <v>41</v>
      </c>
      <c r="P155" s="140">
        <f>I155+J155</f>
        <v>0</v>
      </c>
      <c r="Q155" s="140">
        <f>ROUND(I155*H155,2)</f>
        <v>0</v>
      </c>
      <c r="R155" s="140">
        <f>ROUND(J155*H155,2)</f>
        <v>0</v>
      </c>
      <c r="T155" s="141">
        <f>S155*H155</f>
        <v>0</v>
      </c>
      <c r="U155" s="141">
        <v>1.2E-2</v>
      </c>
      <c r="V155" s="141">
        <f>U155*H155</f>
        <v>0.99441599999999997</v>
      </c>
      <c r="W155" s="141">
        <v>0</v>
      </c>
      <c r="X155" s="142">
        <f>W155*H155</f>
        <v>0</v>
      </c>
      <c r="AR155" s="143" t="s">
        <v>186</v>
      </c>
      <c r="AT155" s="143" t="s">
        <v>207</v>
      </c>
      <c r="AU155" s="143" t="s">
        <v>88</v>
      </c>
      <c r="AY155" s="13" t="s">
        <v>145</v>
      </c>
      <c r="BE155" s="144">
        <f>IF(O155="základní",K155,0)</f>
        <v>0</v>
      </c>
      <c r="BF155" s="144">
        <f>IF(O155="snížená",K155,0)</f>
        <v>0</v>
      </c>
      <c r="BG155" s="144">
        <f>IF(O155="zákl. přenesená",K155,0)</f>
        <v>0</v>
      </c>
      <c r="BH155" s="144">
        <f>IF(O155="sníž. přenesená",K155,0)</f>
        <v>0</v>
      </c>
      <c r="BI155" s="144">
        <f>IF(O155="nulová",K155,0)</f>
        <v>0</v>
      </c>
      <c r="BJ155" s="13" t="s">
        <v>86</v>
      </c>
      <c r="BK155" s="144">
        <f>ROUND(P155*H155,2)</f>
        <v>0</v>
      </c>
      <c r="BL155" s="13" t="s">
        <v>152</v>
      </c>
      <c r="BM155" s="143" t="s">
        <v>341</v>
      </c>
    </row>
    <row r="156" spans="2:65" s="1" customFormat="1" ht="11.25" x14ac:dyDescent="0.2">
      <c r="B156" s="28"/>
      <c r="D156" s="145" t="s">
        <v>154</v>
      </c>
      <c r="F156" s="146" t="s">
        <v>235</v>
      </c>
      <c r="I156" s="147"/>
      <c r="J156" s="147"/>
      <c r="M156" s="28"/>
      <c r="N156" s="148"/>
      <c r="X156" s="52"/>
      <c r="AT156" s="13" t="s">
        <v>154</v>
      </c>
      <c r="AU156" s="13" t="s">
        <v>88</v>
      </c>
    </row>
    <row r="157" spans="2:65" s="1" customFormat="1" ht="24.2" customHeight="1" x14ac:dyDescent="0.2">
      <c r="B157" s="28"/>
      <c r="C157" s="131" t="s">
        <v>228</v>
      </c>
      <c r="D157" s="131" t="s">
        <v>147</v>
      </c>
      <c r="E157" s="132" t="s">
        <v>239</v>
      </c>
      <c r="F157" s="133" t="s">
        <v>240</v>
      </c>
      <c r="G157" s="134" t="s">
        <v>163</v>
      </c>
      <c r="H157" s="135">
        <v>16.399999999999999</v>
      </c>
      <c r="I157" s="136"/>
      <c r="J157" s="136"/>
      <c r="K157" s="137">
        <f>ROUND(P157*H157,2)</f>
        <v>0</v>
      </c>
      <c r="L157" s="133" t="s">
        <v>1</v>
      </c>
      <c r="M157" s="28"/>
      <c r="N157" s="138" t="s">
        <v>1</v>
      </c>
      <c r="O157" s="139" t="s">
        <v>41</v>
      </c>
      <c r="P157" s="140">
        <f>I157+J157</f>
        <v>0</v>
      </c>
      <c r="Q157" s="140">
        <f>ROUND(I157*H157,2)</f>
        <v>0</v>
      </c>
      <c r="R157" s="140">
        <f>ROUND(J157*H157,2)</f>
        <v>0</v>
      </c>
      <c r="T157" s="141">
        <f>S157*H157</f>
        <v>0</v>
      </c>
      <c r="U157" s="141">
        <v>2.4979999999999999E-2</v>
      </c>
      <c r="V157" s="141">
        <f>U157*H157</f>
        <v>0.40967199999999993</v>
      </c>
      <c r="W157" s="141">
        <v>0</v>
      </c>
      <c r="X157" s="142">
        <f>W157*H157</f>
        <v>0</v>
      </c>
      <c r="AR157" s="143" t="s">
        <v>152</v>
      </c>
      <c r="AT157" s="143" t="s">
        <v>147</v>
      </c>
      <c r="AU157" s="143" t="s">
        <v>88</v>
      </c>
      <c r="AY157" s="13" t="s">
        <v>145</v>
      </c>
      <c r="BE157" s="144">
        <f>IF(O157="základní",K157,0)</f>
        <v>0</v>
      </c>
      <c r="BF157" s="144">
        <f>IF(O157="snížená",K157,0)</f>
        <v>0</v>
      </c>
      <c r="BG157" s="144">
        <f>IF(O157="zákl. přenesená",K157,0)</f>
        <v>0</v>
      </c>
      <c r="BH157" s="144">
        <f>IF(O157="sníž. přenesená",K157,0)</f>
        <v>0</v>
      </c>
      <c r="BI157" s="144">
        <f>IF(O157="nulová",K157,0)</f>
        <v>0</v>
      </c>
      <c r="BJ157" s="13" t="s">
        <v>86</v>
      </c>
      <c r="BK157" s="144">
        <f>ROUND(P157*H157,2)</f>
        <v>0</v>
      </c>
      <c r="BL157" s="13" t="s">
        <v>152</v>
      </c>
      <c r="BM157" s="143" t="s">
        <v>342</v>
      </c>
    </row>
    <row r="158" spans="2:65" s="1" customFormat="1" ht="29.25" x14ac:dyDescent="0.2">
      <c r="B158" s="28"/>
      <c r="D158" s="145" t="s">
        <v>154</v>
      </c>
      <c r="F158" s="146" t="s">
        <v>242</v>
      </c>
      <c r="I158" s="147"/>
      <c r="J158" s="147"/>
      <c r="M158" s="28"/>
      <c r="N158" s="148"/>
      <c r="X158" s="52"/>
      <c r="AT158" s="13" t="s">
        <v>154</v>
      </c>
      <c r="AU158" s="13" t="s">
        <v>88</v>
      </c>
    </row>
    <row r="159" spans="2:65" s="11" customFormat="1" ht="22.9" customHeight="1" x14ac:dyDescent="0.2">
      <c r="B159" s="118"/>
      <c r="D159" s="119" t="s">
        <v>77</v>
      </c>
      <c r="E159" s="129" t="s">
        <v>170</v>
      </c>
      <c r="F159" s="129" t="s">
        <v>243</v>
      </c>
      <c r="I159" s="121"/>
      <c r="J159" s="121"/>
      <c r="K159" s="130">
        <f>BK159</f>
        <v>0</v>
      </c>
      <c r="M159" s="118"/>
      <c r="N159" s="123"/>
      <c r="Q159" s="124">
        <f>SUM(Q160:Q165)</f>
        <v>0</v>
      </c>
      <c r="R159" s="124">
        <f>SUM(R160:R165)</f>
        <v>0</v>
      </c>
      <c r="T159" s="125">
        <f>SUM(T160:T165)</f>
        <v>0</v>
      </c>
      <c r="V159" s="125">
        <f>SUM(V160:V165)</f>
        <v>3.130474</v>
      </c>
      <c r="X159" s="126">
        <f>SUM(X160:X165)</f>
        <v>0</v>
      </c>
      <c r="AR159" s="119" t="s">
        <v>86</v>
      </c>
      <c r="AT159" s="127" t="s">
        <v>77</v>
      </c>
      <c r="AU159" s="127" t="s">
        <v>86</v>
      </c>
      <c r="AY159" s="119" t="s">
        <v>145</v>
      </c>
      <c r="BK159" s="128">
        <f>SUM(BK160:BK165)</f>
        <v>0</v>
      </c>
    </row>
    <row r="160" spans="2:65" s="1" customFormat="1" ht="24" x14ac:dyDescent="0.2">
      <c r="B160" s="28"/>
      <c r="C160" s="131" t="s">
        <v>233</v>
      </c>
      <c r="D160" s="131" t="s">
        <v>147</v>
      </c>
      <c r="E160" s="132" t="s">
        <v>250</v>
      </c>
      <c r="F160" s="133" t="s">
        <v>251</v>
      </c>
      <c r="G160" s="134" t="s">
        <v>150</v>
      </c>
      <c r="H160" s="135">
        <v>13.8</v>
      </c>
      <c r="I160" s="136"/>
      <c r="J160" s="136"/>
      <c r="K160" s="137">
        <f>ROUND(P160*H160,2)</f>
        <v>0</v>
      </c>
      <c r="L160" s="133" t="s">
        <v>151</v>
      </c>
      <c r="M160" s="28"/>
      <c r="N160" s="138" t="s">
        <v>1</v>
      </c>
      <c r="O160" s="139" t="s">
        <v>41</v>
      </c>
      <c r="P160" s="140">
        <f>I160+J160</f>
        <v>0</v>
      </c>
      <c r="Q160" s="140">
        <f>ROUND(I160*H160,2)</f>
        <v>0</v>
      </c>
      <c r="R160" s="140">
        <f>ROUND(J160*H160,2)</f>
        <v>0</v>
      </c>
      <c r="T160" s="141">
        <f>S160*H160</f>
        <v>0</v>
      </c>
      <c r="U160" s="141">
        <v>0</v>
      </c>
      <c r="V160" s="141">
        <f>U160*H160</f>
        <v>0</v>
      </c>
      <c r="W160" s="141">
        <v>0</v>
      </c>
      <c r="X160" s="142">
        <f>W160*H160</f>
        <v>0</v>
      </c>
      <c r="AR160" s="143" t="s">
        <v>152</v>
      </c>
      <c r="AT160" s="143" t="s">
        <v>147</v>
      </c>
      <c r="AU160" s="143" t="s">
        <v>88</v>
      </c>
      <c r="AY160" s="13" t="s">
        <v>145</v>
      </c>
      <c r="BE160" s="144">
        <f>IF(O160="základní",K160,0)</f>
        <v>0</v>
      </c>
      <c r="BF160" s="144">
        <f>IF(O160="snížená",K160,0)</f>
        <v>0</v>
      </c>
      <c r="BG160" s="144">
        <f>IF(O160="zákl. přenesená",K160,0)</f>
        <v>0</v>
      </c>
      <c r="BH160" s="144">
        <f>IF(O160="sníž. přenesená",K160,0)</f>
        <v>0</v>
      </c>
      <c r="BI160" s="144">
        <f>IF(O160="nulová",K160,0)</f>
        <v>0</v>
      </c>
      <c r="BJ160" s="13" t="s">
        <v>86</v>
      </c>
      <c r="BK160" s="144">
        <f>ROUND(P160*H160,2)</f>
        <v>0</v>
      </c>
      <c r="BL160" s="13" t="s">
        <v>152</v>
      </c>
      <c r="BM160" s="143" t="s">
        <v>343</v>
      </c>
    </row>
    <row r="161" spans="2:65" s="1" customFormat="1" ht="19.5" x14ac:dyDescent="0.2">
      <c r="B161" s="28"/>
      <c r="D161" s="145" t="s">
        <v>154</v>
      </c>
      <c r="F161" s="146" t="s">
        <v>253</v>
      </c>
      <c r="I161" s="147"/>
      <c r="J161" s="147"/>
      <c r="M161" s="28"/>
      <c r="N161" s="148"/>
      <c r="X161" s="52"/>
      <c r="AT161" s="13" t="s">
        <v>154</v>
      </c>
      <c r="AU161" s="13" t="s">
        <v>88</v>
      </c>
    </row>
    <row r="162" spans="2:65" s="1" customFormat="1" ht="24.2" customHeight="1" x14ac:dyDescent="0.2">
      <c r="B162" s="28"/>
      <c r="C162" s="131" t="s">
        <v>238</v>
      </c>
      <c r="D162" s="131" t="s">
        <v>147</v>
      </c>
      <c r="E162" s="132" t="s">
        <v>259</v>
      </c>
      <c r="F162" s="133" t="s">
        <v>260</v>
      </c>
      <c r="G162" s="134" t="s">
        <v>150</v>
      </c>
      <c r="H162" s="135">
        <v>13.8</v>
      </c>
      <c r="I162" s="136"/>
      <c r="J162" s="136"/>
      <c r="K162" s="137">
        <f>ROUND(P162*H162,2)</f>
        <v>0</v>
      </c>
      <c r="L162" s="133" t="s">
        <v>151</v>
      </c>
      <c r="M162" s="28"/>
      <c r="N162" s="138" t="s">
        <v>1</v>
      </c>
      <c r="O162" s="139" t="s">
        <v>41</v>
      </c>
      <c r="P162" s="140">
        <f>I162+J162</f>
        <v>0</v>
      </c>
      <c r="Q162" s="140">
        <f>ROUND(I162*H162,2)</f>
        <v>0</v>
      </c>
      <c r="R162" s="140">
        <f>ROUND(J162*H162,2)</f>
        <v>0</v>
      </c>
      <c r="T162" s="141">
        <f>S162*H162</f>
        <v>0</v>
      </c>
      <c r="U162" s="141">
        <v>8.9219999999999994E-2</v>
      </c>
      <c r="V162" s="141">
        <f>U162*H162</f>
        <v>1.231236</v>
      </c>
      <c r="W162" s="141">
        <v>0</v>
      </c>
      <c r="X162" s="142">
        <f>W162*H162</f>
        <v>0</v>
      </c>
      <c r="AR162" s="143" t="s">
        <v>152</v>
      </c>
      <c r="AT162" s="143" t="s">
        <v>147</v>
      </c>
      <c r="AU162" s="143" t="s">
        <v>88</v>
      </c>
      <c r="AY162" s="13" t="s">
        <v>145</v>
      </c>
      <c r="BE162" s="144">
        <f>IF(O162="základní",K162,0)</f>
        <v>0</v>
      </c>
      <c r="BF162" s="144">
        <f>IF(O162="snížená",K162,0)</f>
        <v>0</v>
      </c>
      <c r="BG162" s="144">
        <f>IF(O162="zákl. přenesená",K162,0)</f>
        <v>0</v>
      </c>
      <c r="BH162" s="144">
        <f>IF(O162="sníž. přenesená",K162,0)</f>
        <v>0</v>
      </c>
      <c r="BI162" s="144">
        <f>IF(O162="nulová",K162,0)</f>
        <v>0</v>
      </c>
      <c r="BJ162" s="13" t="s">
        <v>86</v>
      </c>
      <c r="BK162" s="144">
        <f>ROUND(P162*H162,2)</f>
        <v>0</v>
      </c>
      <c r="BL162" s="13" t="s">
        <v>152</v>
      </c>
      <c r="BM162" s="143" t="s">
        <v>344</v>
      </c>
    </row>
    <row r="163" spans="2:65" s="1" customFormat="1" ht="48.75" x14ac:dyDescent="0.2">
      <c r="B163" s="28"/>
      <c r="D163" s="145" t="s">
        <v>154</v>
      </c>
      <c r="F163" s="146" t="s">
        <v>262</v>
      </c>
      <c r="I163" s="147"/>
      <c r="J163" s="147"/>
      <c r="M163" s="28"/>
      <c r="N163" s="148"/>
      <c r="X163" s="52"/>
      <c r="AT163" s="13" t="s">
        <v>154</v>
      </c>
      <c r="AU163" s="13" t="s">
        <v>88</v>
      </c>
    </row>
    <row r="164" spans="2:65" s="1" customFormat="1" ht="24" x14ac:dyDescent="0.2">
      <c r="B164" s="28"/>
      <c r="C164" s="149" t="s">
        <v>244</v>
      </c>
      <c r="D164" s="149" t="s">
        <v>207</v>
      </c>
      <c r="E164" s="150" t="s">
        <v>264</v>
      </c>
      <c r="F164" s="151" t="s">
        <v>265</v>
      </c>
      <c r="G164" s="152" t="s">
        <v>150</v>
      </c>
      <c r="H164" s="153">
        <v>14.497999999999999</v>
      </c>
      <c r="I164" s="154"/>
      <c r="J164" s="155"/>
      <c r="K164" s="156">
        <f>ROUND(P164*H164,2)</f>
        <v>0</v>
      </c>
      <c r="L164" s="151" t="s">
        <v>151</v>
      </c>
      <c r="M164" s="157"/>
      <c r="N164" s="158" t="s">
        <v>1</v>
      </c>
      <c r="O164" s="139" t="s">
        <v>41</v>
      </c>
      <c r="P164" s="140">
        <f>I164+J164</f>
        <v>0</v>
      </c>
      <c r="Q164" s="140">
        <f>ROUND(I164*H164,2)</f>
        <v>0</v>
      </c>
      <c r="R164" s="140">
        <f>ROUND(J164*H164,2)</f>
        <v>0</v>
      </c>
      <c r="T164" s="141">
        <f>S164*H164</f>
        <v>0</v>
      </c>
      <c r="U164" s="141">
        <v>0.13100000000000001</v>
      </c>
      <c r="V164" s="141">
        <f>U164*H164</f>
        <v>1.899238</v>
      </c>
      <c r="W164" s="141">
        <v>0</v>
      </c>
      <c r="X164" s="142">
        <f>W164*H164</f>
        <v>0</v>
      </c>
      <c r="AR164" s="143" t="s">
        <v>186</v>
      </c>
      <c r="AT164" s="143" t="s">
        <v>207</v>
      </c>
      <c r="AU164" s="143" t="s">
        <v>88</v>
      </c>
      <c r="AY164" s="13" t="s">
        <v>145</v>
      </c>
      <c r="BE164" s="144">
        <f>IF(O164="základní",K164,0)</f>
        <v>0</v>
      </c>
      <c r="BF164" s="144">
        <f>IF(O164="snížená",K164,0)</f>
        <v>0</v>
      </c>
      <c r="BG164" s="144">
        <f>IF(O164="zákl. přenesená",K164,0)</f>
        <v>0</v>
      </c>
      <c r="BH164" s="144">
        <f>IF(O164="sníž. přenesená",K164,0)</f>
        <v>0</v>
      </c>
      <c r="BI164" s="144">
        <f>IF(O164="nulová",K164,0)</f>
        <v>0</v>
      </c>
      <c r="BJ164" s="13" t="s">
        <v>86</v>
      </c>
      <c r="BK164" s="144">
        <f>ROUND(P164*H164,2)</f>
        <v>0</v>
      </c>
      <c r="BL164" s="13" t="s">
        <v>152</v>
      </c>
      <c r="BM164" s="143" t="s">
        <v>345</v>
      </c>
    </row>
    <row r="165" spans="2:65" s="1" customFormat="1" ht="11.25" x14ac:dyDescent="0.2">
      <c r="B165" s="28"/>
      <c r="D165" s="145" t="s">
        <v>154</v>
      </c>
      <c r="F165" s="146" t="s">
        <v>265</v>
      </c>
      <c r="I165" s="147"/>
      <c r="J165" s="147"/>
      <c r="M165" s="28"/>
      <c r="N165" s="148"/>
      <c r="X165" s="52"/>
      <c r="AT165" s="13" t="s">
        <v>154</v>
      </c>
      <c r="AU165" s="13" t="s">
        <v>88</v>
      </c>
    </row>
    <row r="166" spans="2:65" s="11" customFormat="1" ht="22.9" customHeight="1" x14ac:dyDescent="0.2">
      <c r="B166" s="118"/>
      <c r="D166" s="119" t="s">
        <v>77</v>
      </c>
      <c r="E166" s="129" t="s">
        <v>191</v>
      </c>
      <c r="F166" s="129" t="s">
        <v>276</v>
      </c>
      <c r="I166" s="121"/>
      <c r="J166" s="121"/>
      <c r="K166" s="130">
        <f>BK166</f>
        <v>0</v>
      </c>
      <c r="M166" s="118"/>
      <c r="N166" s="123"/>
      <c r="Q166" s="124">
        <v>0</v>
      </c>
      <c r="R166" s="124">
        <v>0</v>
      </c>
      <c r="T166" s="125">
        <v>0</v>
      </c>
      <c r="V166" s="125">
        <v>0</v>
      </c>
      <c r="X166" s="126">
        <v>0</v>
      </c>
      <c r="AR166" s="119" t="s">
        <v>86</v>
      </c>
      <c r="AT166" s="127" t="s">
        <v>77</v>
      </c>
      <c r="AU166" s="127" t="s">
        <v>86</v>
      </c>
      <c r="AY166" s="119" t="s">
        <v>145</v>
      </c>
      <c r="BK166" s="128">
        <v>0</v>
      </c>
    </row>
    <row r="167" spans="2:65" s="11" customFormat="1" ht="22.9" customHeight="1" x14ac:dyDescent="0.2">
      <c r="B167" s="118"/>
      <c r="D167" s="119" t="s">
        <v>77</v>
      </c>
      <c r="E167" s="129" t="s">
        <v>304</v>
      </c>
      <c r="F167" s="129" t="s">
        <v>305</v>
      </c>
      <c r="I167" s="121"/>
      <c r="J167" s="121"/>
      <c r="K167" s="130">
        <f>BK167</f>
        <v>0</v>
      </c>
      <c r="M167" s="118"/>
      <c r="N167" s="123"/>
      <c r="Q167" s="124">
        <f>SUM(Q168:Q173)</f>
        <v>0</v>
      </c>
      <c r="R167" s="124">
        <f>SUM(R168:R173)</f>
        <v>0</v>
      </c>
      <c r="T167" s="125">
        <f>SUM(T168:T173)</f>
        <v>0</v>
      </c>
      <c r="V167" s="125">
        <f>SUM(V168:V173)</f>
        <v>0</v>
      </c>
      <c r="X167" s="126">
        <f>SUM(X168:X173)</f>
        <v>0</v>
      </c>
      <c r="AR167" s="119" t="s">
        <v>86</v>
      </c>
      <c r="AT167" s="127" t="s">
        <v>77</v>
      </c>
      <c r="AU167" s="127" t="s">
        <v>86</v>
      </c>
      <c r="AY167" s="119" t="s">
        <v>145</v>
      </c>
      <c r="BK167" s="128">
        <f>SUM(BK168:BK173)</f>
        <v>0</v>
      </c>
    </row>
    <row r="168" spans="2:65" s="1" customFormat="1" ht="24" x14ac:dyDescent="0.2">
      <c r="B168" s="28"/>
      <c r="C168" s="131" t="s">
        <v>249</v>
      </c>
      <c r="D168" s="131" t="s">
        <v>147</v>
      </c>
      <c r="E168" s="132" t="s">
        <v>307</v>
      </c>
      <c r="F168" s="133" t="s">
        <v>308</v>
      </c>
      <c r="G168" s="134" t="s">
        <v>194</v>
      </c>
      <c r="H168" s="135">
        <v>1.0049999999999999</v>
      </c>
      <c r="I168" s="136"/>
      <c r="J168" s="136"/>
      <c r="K168" s="137">
        <f>ROUND(P168*H168,2)</f>
        <v>0</v>
      </c>
      <c r="L168" s="133" t="s">
        <v>151</v>
      </c>
      <c r="M168" s="28"/>
      <c r="N168" s="138" t="s">
        <v>1</v>
      </c>
      <c r="O168" s="139" t="s">
        <v>41</v>
      </c>
      <c r="P168" s="140">
        <f>I168+J168</f>
        <v>0</v>
      </c>
      <c r="Q168" s="140">
        <f>ROUND(I168*H168,2)</f>
        <v>0</v>
      </c>
      <c r="R168" s="140">
        <f>ROUND(J168*H168,2)</f>
        <v>0</v>
      </c>
      <c r="T168" s="141">
        <f>S168*H168</f>
        <v>0</v>
      </c>
      <c r="U168" s="141">
        <v>0</v>
      </c>
      <c r="V168" s="141">
        <f>U168*H168</f>
        <v>0</v>
      </c>
      <c r="W168" s="141">
        <v>0</v>
      </c>
      <c r="X168" s="142">
        <f>W168*H168</f>
        <v>0</v>
      </c>
      <c r="AR168" s="143" t="s">
        <v>152</v>
      </c>
      <c r="AT168" s="143" t="s">
        <v>147</v>
      </c>
      <c r="AU168" s="143" t="s">
        <v>88</v>
      </c>
      <c r="AY168" s="13" t="s">
        <v>145</v>
      </c>
      <c r="BE168" s="144">
        <f>IF(O168="základní",K168,0)</f>
        <v>0</v>
      </c>
      <c r="BF168" s="144">
        <f>IF(O168="snížená",K168,0)</f>
        <v>0</v>
      </c>
      <c r="BG168" s="144">
        <f>IF(O168="zákl. přenesená",K168,0)</f>
        <v>0</v>
      </c>
      <c r="BH168" s="144">
        <f>IF(O168="sníž. přenesená",K168,0)</f>
        <v>0</v>
      </c>
      <c r="BI168" s="144">
        <f>IF(O168="nulová",K168,0)</f>
        <v>0</v>
      </c>
      <c r="BJ168" s="13" t="s">
        <v>86</v>
      </c>
      <c r="BK168" s="144">
        <f>ROUND(P168*H168,2)</f>
        <v>0</v>
      </c>
      <c r="BL168" s="13" t="s">
        <v>152</v>
      </c>
      <c r="BM168" s="143" t="s">
        <v>346</v>
      </c>
    </row>
    <row r="169" spans="2:65" s="1" customFormat="1" ht="19.5" x14ac:dyDescent="0.2">
      <c r="B169" s="28"/>
      <c r="D169" s="145" t="s">
        <v>154</v>
      </c>
      <c r="F169" s="146" t="s">
        <v>310</v>
      </c>
      <c r="I169" s="147"/>
      <c r="J169" s="147"/>
      <c r="M169" s="28"/>
      <c r="N169" s="148"/>
      <c r="X169" s="52"/>
      <c r="AT169" s="13" t="s">
        <v>154</v>
      </c>
      <c r="AU169" s="13" t="s">
        <v>88</v>
      </c>
    </row>
    <row r="170" spans="2:65" s="1" customFormat="1" ht="24.2" customHeight="1" x14ac:dyDescent="0.2">
      <c r="B170" s="28"/>
      <c r="C170" s="131" t="s">
        <v>8</v>
      </c>
      <c r="D170" s="131" t="s">
        <v>147</v>
      </c>
      <c r="E170" s="132" t="s">
        <v>312</v>
      </c>
      <c r="F170" s="133" t="s">
        <v>313</v>
      </c>
      <c r="G170" s="134" t="s">
        <v>194</v>
      </c>
      <c r="H170" s="135">
        <v>9.0449999999999999</v>
      </c>
      <c r="I170" s="136"/>
      <c r="J170" s="136"/>
      <c r="K170" s="137">
        <f>ROUND(P170*H170,2)</f>
        <v>0</v>
      </c>
      <c r="L170" s="133" t="s">
        <v>151</v>
      </c>
      <c r="M170" s="28"/>
      <c r="N170" s="138" t="s">
        <v>1</v>
      </c>
      <c r="O170" s="139" t="s">
        <v>41</v>
      </c>
      <c r="P170" s="140">
        <f>I170+J170</f>
        <v>0</v>
      </c>
      <c r="Q170" s="140">
        <f>ROUND(I170*H170,2)</f>
        <v>0</v>
      </c>
      <c r="R170" s="140">
        <f>ROUND(J170*H170,2)</f>
        <v>0</v>
      </c>
      <c r="T170" s="141">
        <f>S170*H170</f>
        <v>0</v>
      </c>
      <c r="U170" s="141">
        <v>0</v>
      </c>
      <c r="V170" s="141">
        <f>U170*H170</f>
        <v>0</v>
      </c>
      <c r="W170" s="141">
        <v>0</v>
      </c>
      <c r="X170" s="142">
        <f>W170*H170</f>
        <v>0</v>
      </c>
      <c r="AR170" s="143" t="s">
        <v>152</v>
      </c>
      <c r="AT170" s="143" t="s">
        <v>147</v>
      </c>
      <c r="AU170" s="143" t="s">
        <v>88</v>
      </c>
      <c r="AY170" s="13" t="s">
        <v>145</v>
      </c>
      <c r="BE170" s="144">
        <f>IF(O170="základní",K170,0)</f>
        <v>0</v>
      </c>
      <c r="BF170" s="144">
        <f>IF(O170="snížená",K170,0)</f>
        <v>0</v>
      </c>
      <c r="BG170" s="144">
        <f>IF(O170="zákl. přenesená",K170,0)</f>
        <v>0</v>
      </c>
      <c r="BH170" s="144">
        <f>IF(O170="sníž. přenesená",K170,0)</f>
        <v>0</v>
      </c>
      <c r="BI170" s="144">
        <f>IF(O170="nulová",K170,0)</f>
        <v>0</v>
      </c>
      <c r="BJ170" s="13" t="s">
        <v>86</v>
      </c>
      <c r="BK170" s="144">
        <f>ROUND(P170*H170,2)</f>
        <v>0</v>
      </c>
      <c r="BL170" s="13" t="s">
        <v>152</v>
      </c>
      <c r="BM170" s="143" t="s">
        <v>347</v>
      </c>
    </row>
    <row r="171" spans="2:65" s="1" customFormat="1" ht="29.25" x14ac:dyDescent="0.2">
      <c r="B171" s="28"/>
      <c r="D171" s="145" t="s">
        <v>154</v>
      </c>
      <c r="F171" s="146" t="s">
        <v>315</v>
      </c>
      <c r="I171" s="147"/>
      <c r="J171" s="147"/>
      <c r="M171" s="28"/>
      <c r="N171" s="148"/>
      <c r="X171" s="52"/>
      <c r="AT171" s="13" t="s">
        <v>154</v>
      </c>
      <c r="AU171" s="13" t="s">
        <v>88</v>
      </c>
    </row>
    <row r="172" spans="2:65" s="1" customFormat="1" ht="44.25" customHeight="1" x14ac:dyDescent="0.2">
      <c r="B172" s="28"/>
      <c r="C172" s="131" t="s">
        <v>258</v>
      </c>
      <c r="D172" s="131" t="s">
        <v>147</v>
      </c>
      <c r="E172" s="132" t="s">
        <v>317</v>
      </c>
      <c r="F172" s="133" t="s">
        <v>196</v>
      </c>
      <c r="G172" s="134" t="s">
        <v>194</v>
      </c>
      <c r="H172" s="135">
        <v>1.0049999999999999</v>
      </c>
      <c r="I172" s="136"/>
      <c r="J172" s="136"/>
      <c r="K172" s="137">
        <f>ROUND(P172*H172,2)</f>
        <v>0</v>
      </c>
      <c r="L172" s="133" t="s">
        <v>151</v>
      </c>
      <c r="M172" s="28"/>
      <c r="N172" s="138" t="s">
        <v>1</v>
      </c>
      <c r="O172" s="139" t="s">
        <v>41</v>
      </c>
      <c r="P172" s="140">
        <f>I172+J172</f>
        <v>0</v>
      </c>
      <c r="Q172" s="140">
        <f>ROUND(I172*H172,2)</f>
        <v>0</v>
      </c>
      <c r="R172" s="140">
        <f>ROUND(J172*H172,2)</f>
        <v>0</v>
      </c>
      <c r="T172" s="141">
        <f>S172*H172</f>
        <v>0</v>
      </c>
      <c r="U172" s="141">
        <v>0</v>
      </c>
      <c r="V172" s="141">
        <f>U172*H172</f>
        <v>0</v>
      </c>
      <c r="W172" s="141">
        <v>0</v>
      </c>
      <c r="X172" s="142">
        <f>W172*H172</f>
        <v>0</v>
      </c>
      <c r="AR172" s="143" t="s">
        <v>152</v>
      </c>
      <c r="AT172" s="143" t="s">
        <v>147</v>
      </c>
      <c r="AU172" s="143" t="s">
        <v>88</v>
      </c>
      <c r="AY172" s="13" t="s">
        <v>145</v>
      </c>
      <c r="BE172" s="144">
        <f>IF(O172="základní",K172,0)</f>
        <v>0</v>
      </c>
      <c r="BF172" s="144">
        <f>IF(O172="snížená",K172,0)</f>
        <v>0</v>
      </c>
      <c r="BG172" s="144">
        <f>IF(O172="zákl. přenesená",K172,0)</f>
        <v>0</v>
      </c>
      <c r="BH172" s="144">
        <f>IF(O172="sníž. přenesená",K172,0)</f>
        <v>0</v>
      </c>
      <c r="BI172" s="144">
        <f>IF(O172="nulová",K172,0)</f>
        <v>0</v>
      </c>
      <c r="BJ172" s="13" t="s">
        <v>86</v>
      </c>
      <c r="BK172" s="144">
        <f>ROUND(P172*H172,2)</f>
        <v>0</v>
      </c>
      <c r="BL172" s="13" t="s">
        <v>152</v>
      </c>
      <c r="BM172" s="143" t="s">
        <v>348</v>
      </c>
    </row>
    <row r="173" spans="2:65" s="1" customFormat="1" ht="29.25" x14ac:dyDescent="0.2">
      <c r="B173" s="28"/>
      <c r="D173" s="145" t="s">
        <v>154</v>
      </c>
      <c r="F173" s="146" t="s">
        <v>196</v>
      </c>
      <c r="I173" s="147"/>
      <c r="J173" s="147"/>
      <c r="M173" s="28"/>
      <c r="N173" s="148"/>
      <c r="X173" s="52"/>
      <c r="AT173" s="13" t="s">
        <v>154</v>
      </c>
      <c r="AU173" s="13" t="s">
        <v>88</v>
      </c>
    </row>
    <row r="174" spans="2:65" s="11" customFormat="1" ht="22.9" customHeight="1" x14ac:dyDescent="0.2">
      <c r="B174" s="118"/>
      <c r="D174" s="119" t="s">
        <v>77</v>
      </c>
      <c r="E174" s="129" t="s">
        <v>319</v>
      </c>
      <c r="F174" s="129" t="s">
        <v>320</v>
      </c>
      <c r="I174" s="121"/>
      <c r="J174" s="121"/>
      <c r="K174" s="130">
        <f>BK174</f>
        <v>0</v>
      </c>
      <c r="M174" s="118"/>
      <c r="N174" s="123"/>
      <c r="Q174" s="124">
        <f>SUM(Q175:Q176)</f>
        <v>0</v>
      </c>
      <c r="R174" s="124">
        <f>SUM(R175:R176)</f>
        <v>0</v>
      </c>
      <c r="T174" s="125">
        <f>SUM(T175:T176)</f>
        <v>0</v>
      </c>
      <c r="V174" s="125">
        <f>SUM(V175:V176)</f>
        <v>0</v>
      </c>
      <c r="X174" s="126">
        <f>SUM(X175:X176)</f>
        <v>0</v>
      </c>
      <c r="AR174" s="119" t="s">
        <v>86</v>
      </c>
      <c r="AT174" s="127" t="s">
        <v>77</v>
      </c>
      <c r="AU174" s="127" t="s">
        <v>86</v>
      </c>
      <c r="AY174" s="119" t="s">
        <v>145</v>
      </c>
      <c r="BK174" s="128">
        <f>SUM(BK175:BK176)</f>
        <v>0</v>
      </c>
    </row>
    <row r="175" spans="2:65" s="1" customFormat="1" ht="24.2" customHeight="1" x14ac:dyDescent="0.2">
      <c r="B175" s="28"/>
      <c r="C175" s="131" t="s">
        <v>263</v>
      </c>
      <c r="D175" s="131" t="s">
        <v>147</v>
      </c>
      <c r="E175" s="132" t="s">
        <v>322</v>
      </c>
      <c r="F175" s="133" t="s">
        <v>323</v>
      </c>
      <c r="G175" s="134" t="s">
        <v>194</v>
      </c>
      <c r="H175" s="135">
        <v>8.2319999999999993</v>
      </c>
      <c r="I175" s="136"/>
      <c r="J175" s="136"/>
      <c r="K175" s="137">
        <f>ROUND(P175*H175,2)</f>
        <v>0</v>
      </c>
      <c r="L175" s="133" t="s">
        <v>151</v>
      </c>
      <c r="M175" s="28"/>
      <c r="N175" s="138" t="s">
        <v>1</v>
      </c>
      <c r="O175" s="139" t="s">
        <v>41</v>
      </c>
      <c r="P175" s="140">
        <f>I175+J175</f>
        <v>0</v>
      </c>
      <c r="Q175" s="140">
        <f>ROUND(I175*H175,2)</f>
        <v>0</v>
      </c>
      <c r="R175" s="140">
        <f>ROUND(J175*H175,2)</f>
        <v>0</v>
      </c>
      <c r="T175" s="141">
        <f>S175*H175</f>
        <v>0</v>
      </c>
      <c r="U175" s="141">
        <v>0</v>
      </c>
      <c r="V175" s="141">
        <f>U175*H175</f>
        <v>0</v>
      </c>
      <c r="W175" s="141">
        <v>0</v>
      </c>
      <c r="X175" s="142">
        <f>W175*H175</f>
        <v>0</v>
      </c>
      <c r="AR175" s="143" t="s">
        <v>152</v>
      </c>
      <c r="AT175" s="143" t="s">
        <v>147</v>
      </c>
      <c r="AU175" s="143" t="s">
        <v>88</v>
      </c>
      <c r="AY175" s="13" t="s">
        <v>145</v>
      </c>
      <c r="BE175" s="144">
        <f>IF(O175="základní",K175,0)</f>
        <v>0</v>
      </c>
      <c r="BF175" s="144">
        <f>IF(O175="snížená",K175,0)</f>
        <v>0</v>
      </c>
      <c r="BG175" s="144">
        <f>IF(O175="zákl. přenesená",K175,0)</f>
        <v>0</v>
      </c>
      <c r="BH175" s="144">
        <f>IF(O175="sníž. přenesená",K175,0)</f>
        <v>0</v>
      </c>
      <c r="BI175" s="144">
        <f>IF(O175="nulová",K175,0)</f>
        <v>0</v>
      </c>
      <c r="BJ175" s="13" t="s">
        <v>86</v>
      </c>
      <c r="BK175" s="144">
        <f>ROUND(P175*H175,2)</f>
        <v>0</v>
      </c>
      <c r="BL175" s="13" t="s">
        <v>152</v>
      </c>
      <c r="BM175" s="143" t="s">
        <v>349</v>
      </c>
    </row>
    <row r="176" spans="2:65" s="1" customFormat="1" ht="19.5" x14ac:dyDescent="0.2">
      <c r="B176" s="28"/>
      <c r="D176" s="145" t="s">
        <v>154</v>
      </c>
      <c r="F176" s="146" t="s">
        <v>325</v>
      </c>
      <c r="I176" s="147"/>
      <c r="J176" s="147"/>
      <c r="M176" s="28"/>
      <c r="N176" s="159"/>
      <c r="O176" s="160"/>
      <c r="P176" s="160"/>
      <c r="Q176" s="160"/>
      <c r="R176" s="160"/>
      <c r="S176" s="160"/>
      <c r="T176" s="160"/>
      <c r="U176" s="160"/>
      <c r="V176" s="160"/>
      <c r="W176" s="160"/>
      <c r="X176" s="161"/>
      <c r="AT176" s="13" t="s">
        <v>154</v>
      </c>
      <c r="AU176" s="13" t="s">
        <v>88</v>
      </c>
    </row>
    <row r="177" spans="2:13" s="1" customFormat="1" ht="6.95" customHeight="1" x14ac:dyDescent="0.2">
      <c r="B177" s="40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28"/>
    </row>
  </sheetData>
  <sheetProtection algorithmName="SHA-512" hashValue="E06nLsVh5BVEEktXnLvUHZK80B7KrjeeGQLd5WDXkZFXK7uxgOq5c9+KwEKvm4WT/WUc9OEifKWacbUt83k4kQ==" saltValue="WCRcBgMwMN93BZ/LV4jlIOV8dGa8s9E7lnZwSUBfrn00Kocd5KFLatNGGTcDiT0ZLS45IzHWGeaLtxYZ/egcQg==" spinCount="100000" sheet="1" objects="1" scenarios="1" formatColumns="0" formatRows="0" autoFilter="0"/>
  <autoFilter ref="C122:L176" xr:uid="{00000000-0009-0000-0000-000002000000}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7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T2" s="13" t="s">
        <v>94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88</v>
      </c>
    </row>
    <row r="4" spans="2:46" ht="24.95" customHeight="1" x14ac:dyDescent="0.2">
      <c r="B4" s="16"/>
      <c r="D4" s="17" t="s">
        <v>107</v>
      </c>
      <c r="M4" s="16"/>
      <c r="N4" s="85" t="s">
        <v>11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00" t="str">
        <f>'Rekapitulace stavby'!K6</f>
        <v>KONTEJNEROVÁ STÁNÍ NA DUKLE</v>
      </c>
      <c r="F7" s="201"/>
      <c r="G7" s="201"/>
      <c r="H7" s="201"/>
      <c r="M7" s="16"/>
    </row>
    <row r="8" spans="2:46" s="1" customFormat="1" ht="12" customHeight="1" x14ac:dyDescent="0.2">
      <c r="B8" s="28"/>
      <c r="D8" s="23" t="s">
        <v>108</v>
      </c>
      <c r="M8" s="28"/>
    </row>
    <row r="9" spans="2:46" s="1" customFormat="1" ht="16.5" customHeight="1" x14ac:dyDescent="0.2">
      <c r="B9" s="28"/>
      <c r="E9" s="162" t="s">
        <v>350</v>
      </c>
      <c r="F9" s="202"/>
      <c r="G9" s="202"/>
      <c r="H9" s="202"/>
      <c r="M9" s="28"/>
    </row>
    <row r="10" spans="2:46" s="1" customFormat="1" ht="11.25" x14ac:dyDescent="0.2">
      <c r="B10" s="28"/>
      <c r="M10" s="28"/>
    </row>
    <row r="11" spans="2:46" s="1" customFormat="1" ht="12" customHeight="1" x14ac:dyDescent="0.2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 x14ac:dyDescent="0.2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6. 2. 2024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 x14ac:dyDescent="0.2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03" t="str">
        <f>'Rekapitulace stavby'!E14</f>
        <v>Vyplň údaj</v>
      </c>
      <c r="F18" s="184"/>
      <c r="G18" s="184"/>
      <c r="H18" s="184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 t="s">
        <v>31</v>
      </c>
      <c r="I20" s="23" t="s">
        <v>26</v>
      </c>
      <c r="J20" s="21" t="s">
        <v>1</v>
      </c>
      <c r="M20" s="28"/>
    </row>
    <row r="21" spans="2:13" s="1" customFormat="1" ht="18" customHeight="1" x14ac:dyDescent="0.2">
      <c r="B21" s="28"/>
      <c r="E21" s="21" t="s">
        <v>32</v>
      </c>
      <c r="I21" s="23" t="s">
        <v>28</v>
      </c>
      <c r="J21" s="21" t="s">
        <v>1</v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 t="s">
        <v>33</v>
      </c>
      <c r="I23" s="23" t="s">
        <v>26</v>
      </c>
      <c r="J23" s="21" t="s">
        <v>1</v>
      </c>
      <c r="M23" s="28"/>
    </row>
    <row r="24" spans="2:13" s="1" customFormat="1" ht="18" customHeight="1" x14ac:dyDescent="0.2">
      <c r="B24" s="28"/>
      <c r="E24" s="21" t="s">
        <v>34</v>
      </c>
      <c r="I24" s="23" t="s">
        <v>28</v>
      </c>
      <c r="J24" s="21" t="s">
        <v>1</v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35</v>
      </c>
      <c r="M26" s="28"/>
    </row>
    <row r="27" spans="2:13" s="7" customFormat="1" ht="16.5" customHeight="1" x14ac:dyDescent="0.2">
      <c r="B27" s="86"/>
      <c r="E27" s="189" t="s">
        <v>1</v>
      </c>
      <c r="F27" s="189"/>
      <c r="G27" s="189"/>
      <c r="H27" s="189"/>
      <c r="M27" s="86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 x14ac:dyDescent="0.2">
      <c r="B30" s="28"/>
      <c r="E30" s="23" t="s">
        <v>110</v>
      </c>
      <c r="K30" s="87">
        <f>I96</f>
        <v>0</v>
      </c>
      <c r="M30" s="28"/>
    </row>
    <row r="31" spans="2:13" s="1" customFormat="1" ht="12.75" x14ac:dyDescent="0.2">
      <c r="B31" s="28"/>
      <c r="E31" s="23" t="s">
        <v>111</v>
      </c>
      <c r="K31" s="87">
        <f>J96</f>
        <v>0</v>
      </c>
      <c r="M31" s="28"/>
    </row>
    <row r="32" spans="2:13" s="1" customFormat="1" ht="25.35" customHeight="1" x14ac:dyDescent="0.2">
      <c r="B32" s="28"/>
      <c r="D32" s="88" t="s">
        <v>36</v>
      </c>
      <c r="K32" s="62">
        <f>ROUND(K123, 2)</f>
        <v>0</v>
      </c>
      <c r="M32" s="28"/>
    </row>
    <row r="33" spans="2:13" s="1" customFormat="1" ht="6.95" customHeight="1" x14ac:dyDescent="0.2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 x14ac:dyDescent="0.2">
      <c r="B34" s="28"/>
      <c r="F34" s="31" t="s">
        <v>38</v>
      </c>
      <c r="I34" s="31" t="s">
        <v>37</v>
      </c>
      <c r="K34" s="31" t="s">
        <v>39</v>
      </c>
      <c r="M34" s="28"/>
    </row>
    <row r="35" spans="2:13" s="1" customFormat="1" ht="14.45" customHeight="1" x14ac:dyDescent="0.2">
      <c r="B35" s="28"/>
      <c r="D35" s="51" t="s">
        <v>40</v>
      </c>
      <c r="E35" s="23" t="s">
        <v>41</v>
      </c>
      <c r="F35" s="87">
        <f>ROUND((SUM(BE123:BE196)),  2)</f>
        <v>0</v>
      </c>
      <c r="I35" s="89">
        <v>0.21</v>
      </c>
      <c r="K35" s="87">
        <f>ROUND(((SUM(BE123:BE196))*I35),  2)</f>
        <v>0</v>
      </c>
      <c r="M35" s="28"/>
    </row>
    <row r="36" spans="2:13" s="1" customFormat="1" ht="14.45" customHeight="1" x14ac:dyDescent="0.2">
      <c r="B36" s="28"/>
      <c r="E36" s="23" t="s">
        <v>42</v>
      </c>
      <c r="F36" s="87">
        <f>ROUND((SUM(BF123:BF196)),  2)</f>
        <v>0</v>
      </c>
      <c r="I36" s="89">
        <v>0.12</v>
      </c>
      <c r="K36" s="87">
        <f>ROUND(((SUM(BF123:BF196))*I36),  2)</f>
        <v>0</v>
      </c>
      <c r="M36" s="28"/>
    </row>
    <row r="37" spans="2:13" s="1" customFormat="1" ht="14.45" hidden="1" customHeight="1" x14ac:dyDescent="0.2">
      <c r="B37" s="28"/>
      <c r="E37" s="23" t="s">
        <v>43</v>
      </c>
      <c r="F37" s="87">
        <f>ROUND((SUM(BG123:BG196)),  2)</f>
        <v>0</v>
      </c>
      <c r="I37" s="89">
        <v>0.21</v>
      </c>
      <c r="K37" s="87">
        <f>0</f>
        <v>0</v>
      </c>
      <c r="M37" s="28"/>
    </row>
    <row r="38" spans="2:13" s="1" customFormat="1" ht="14.45" hidden="1" customHeight="1" x14ac:dyDescent="0.2">
      <c r="B38" s="28"/>
      <c r="E38" s="23" t="s">
        <v>44</v>
      </c>
      <c r="F38" s="87">
        <f>ROUND((SUM(BH123:BH196)),  2)</f>
        <v>0</v>
      </c>
      <c r="I38" s="89">
        <v>0.12</v>
      </c>
      <c r="K38" s="87">
        <f>0</f>
        <v>0</v>
      </c>
      <c r="M38" s="28"/>
    </row>
    <row r="39" spans="2:13" s="1" customFormat="1" ht="14.45" hidden="1" customHeight="1" x14ac:dyDescent="0.2">
      <c r="B39" s="28"/>
      <c r="E39" s="23" t="s">
        <v>45</v>
      </c>
      <c r="F39" s="87">
        <f>ROUND((SUM(BI123:BI196)),  2)</f>
        <v>0</v>
      </c>
      <c r="I39" s="89">
        <v>0</v>
      </c>
      <c r="K39" s="87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90"/>
      <c r="D41" s="91" t="s">
        <v>46</v>
      </c>
      <c r="E41" s="53"/>
      <c r="F41" s="53"/>
      <c r="G41" s="92" t="s">
        <v>47</v>
      </c>
      <c r="H41" s="93" t="s">
        <v>48</v>
      </c>
      <c r="I41" s="53"/>
      <c r="J41" s="53"/>
      <c r="K41" s="94">
        <f>SUM(K32:K39)</f>
        <v>0</v>
      </c>
      <c r="L41" s="95"/>
      <c r="M41" s="28"/>
    </row>
    <row r="42" spans="2:13" s="1" customFormat="1" ht="14.45" customHeight="1" x14ac:dyDescent="0.2">
      <c r="B42" s="28"/>
      <c r="M42" s="28"/>
    </row>
    <row r="43" spans="2:13" ht="14.45" customHeight="1" x14ac:dyDescent="0.2">
      <c r="B43" s="16"/>
      <c r="M43" s="16"/>
    </row>
    <row r="44" spans="2:13" ht="14.45" customHeight="1" x14ac:dyDescent="0.2">
      <c r="B44" s="16"/>
      <c r="M44" s="16"/>
    </row>
    <row r="45" spans="2:13" ht="14.45" customHeight="1" x14ac:dyDescent="0.2">
      <c r="B45" s="16"/>
      <c r="M45" s="16"/>
    </row>
    <row r="46" spans="2:13" ht="14.45" customHeight="1" x14ac:dyDescent="0.2">
      <c r="B46" s="16"/>
      <c r="M46" s="16"/>
    </row>
    <row r="47" spans="2:13" ht="14.45" customHeight="1" x14ac:dyDescent="0.2">
      <c r="B47" s="16"/>
      <c r="M47" s="16"/>
    </row>
    <row r="48" spans="2:13" ht="14.45" customHeight="1" x14ac:dyDescent="0.2">
      <c r="B48" s="16"/>
      <c r="M48" s="16"/>
    </row>
    <row r="49" spans="2:13" ht="14.45" customHeight="1" x14ac:dyDescent="0.2">
      <c r="B49" s="16"/>
      <c r="M49" s="16"/>
    </row>
    <row r="50" spans="2:13" s="1" customFormat="1" ht="14.45" customHeight="1" x14ac:dyDescent="0.2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8"/>
      <c r="M50" s="28"/>
    </row>
    <row r="51" spans="2:13" ht="11.25" x14ac:dyDescent="0.2">
      <c r="B51" s="16"/>
      <c r="M51" s="16"/>
    </row>
    <row r="52" spans="2:13" ht="11.25" x14ac:dyDescent="0.2">
      <c r="B52" s="16"/>
      <c r="M52" s="16"/>
    </row>
    <row r="53" spans="2:13" ht="11.25" x14ac:dyDescent="0.2">
      <c r="B53" s="16"/>
      <c r="M53" s="16"/>
    </row>
    <row r="54" spans="2:13" ht="11.25" x14ac:dyDescent="0.2">
      <c r="B54" s="16"/>
      <c r="M54" s="16"/>
    </row>
    <row r="55" spans="2:13" ht="11.25" x14ac:dyDescent="0.2">
      <c r="B55" s="16"/>
      <c r="M55" s="16"/>
    </row>
    <row r="56" spans="2:13" ht="11.25" x14ac:dyDescent="0.2">
      <c r="B56" s="16"/>
      <c r="M56" s="16"/>
    </row>
    <row r="57" spans="2:13" ht="11.25" x14ac:dyDescent="0.2">
      <c r="B57" s="16"/>
      <c r="M57" s="16"/>
    </row>
    <row r="58" spans="2:13" ht="11.25" x14ac:dyDescent="0.2">
      <c r="B58" s="16"/>
      <c r="M58" s="16"/>
    </row>
    <row r="59" spans="2:13" ht="11.25" x14ac:dyDescent="0.2">
      <c r="B59" s="16"/>
      <c r="M59" s="16"/>
    </row>
    <row r="60" spans="2:13" ht="11.25" x14ac:dyDescent="0.2">
      <c r="B60" s="16"/>
      <c r="M60" s="16"/>
    </row>
    <row r="61" spans="2:13" s="1" customFormat="1" ht="12.75" x14ac:dyDescent="0.2">
      <c r="B61" s="28"/>
      <c r="D61" s="39" t="s">
        <v>51</v>
      </c>
      <c r="E61" s="30"/>
      <c r="F61" s="96" t="s">
        <v>52</v>
      </c>
      <c r="G61" s="39" t="s">
        <v>51</v>
      </c>
      <c r="H61" s="30"/>
      <c r="I61" s="30"/>
      <c r="J61" s="97" t="s">
        <v>52</v>
      </c>
      <c r="K61" s="30"/>
      <c r="L61" s="30"/>
      <c r="M61" s="28"/>
    </row>
    <row r="62" spans="2:13" ht="11.25" x14ac:dyDescent="0.2">
      <c r="B62" s="16"/>
      <c r="M62" s="16"/>
    </row>
    <row r="63" spans="2:13" ht="11.25" x14ac:dyDescent="0.2">
      <c r="B63" s="16"/>
      <c r="M63" s="16"/>
    </row>
    <row r="64" spans="2:13" ht="11.25" x14ac:dyDescent="0.2">
      <c r="B64" s="16"/>
      <c r="M64" s="16"/>
    </row>
    <row r="65" spans="2:13" s="1" customFormat="1" ht="12.75" x14ac:dyDescent="0.2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38"/>
      <c r="M65" s="28"/>
    </row>
    <row r="66" spans="2:13" ht="11.25" x14ac:dyDescent="0.2">
      <c r="B66" s="16"/>
      <c r="M66" s="16"/>
    </row>
    <row r="67" spans="2:13" ht="11.25" x14ac:dyDescent="0.2">
      <c r="B67" s="16"/>
      <c r="M67" s="16"/>
    </row>
    <row r="68" spans="2:13" ht="11.25" x14ac:dyDescent="0.2">
      <c r="B68" s="16"/>
      <c r="M68" s="16"/>
    </row>
    <row r="69" spans="2:13" ht="11.25" x14ac:dyDescent="0.2">
      <c r="B69" s="16"/>
      <c r="M69" s="16"/>
    </row>
    <row r="70" spans="2:13" ht="11.25" x14ac:dyDescent="0.2">
      <c r="B70" s="16"/>
      <c r="M70" s="16"/>
    </row>
    <row r="71" spans="2:13" ht="11.25" x14ac:dyDescent="0.2">
      <c r="B71" s="16"/>
      <c r="M71" s="16"/>
    </row>
    <row r="72" spans="2:13" ht="11.25" x14ac:dyDescent="0.2">
      <c r="B72" s="16"/>
      <c r="M72" s="16"/>
    </row>
    <row r="73" spans="2:13" ht="11.25" x14ac:dyDescent="0.2">
      <c r="B73" s="16"/>
      <c r="M73" s="16"/>
    </row>
    <row r="74" spans="2:13" ht="11.25" x14ac:dyDescent="0.2">
      <c r="B74" s="16"/>
      <c r="M74" s="16"/>
    </row>
    <row r="75" spans="2:13" ht="11.25" x14ac:dyDescent="0.2">
      <c r="B75" s="16"/>
      <c r="M75" s="16"/>
    </row>
    <row r="76" spans="2:13" s="1" customFormat="1" ht="12.75" x14ac:dyDescent="0.2">
      <c r="B76" s="28"/>
      <c r="D76" s="39" t="s">
        <v>51</v>
      </c>
      <c r="E76" s="30"/>
      <c r="F76" s="96" t="s">
        <v>52</v>
      </c>
      <c r="G76" s="39" t="s">
        <v>51</v>
      </c>
      <c r="H76" s="30"/>
      <c r="I76" s="30"/>
      <c r="J76" s="97" t="s">
        <v>52</v>
      </c>
      <c r="K76" s="30"/>
      <c r="L76" s="30"/>
      <c r="M76" s="28"/>
    </row>
    <row r="77" spans="2:13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customHeight="1" x14ac:dyDescent="0.2">
      <c r="B82" s="28"/>
      <c r="C82" s="17" t="s">
        <v>112</v>
      </c>
      <c r="M82" s="28"/>
    </row>
    <row r="83" spans="2:47" s="1" customFormat="1" ht="6.95" customHeight="1" x14ac:dyDescent="0.2">
      <c r="B83" s="28"/>
      <c r="M83" s="28"/>
    </row>
    <row r="84" spans="2:47" s="1" customFormat="1" ht="12" customHeight="1" x14ac:dyDescent="0.2">
      <c r="B84" s="28"/>
      <c r="C84" s="23" t="s">
        <v>17</v>
      </c>
      <c r="M84" s="28"/>
    </row>
    <row r="85" spans="2:47" s="1" customFormat="1" ht="16.5" customHeight="1" x14ac:dyDescent="0.2">
      <c r="B85" s="28"/>
      <c r="E85" s="200" t="str">
        <f>E7</f>
        <v>KONTEJNEROVÁ STÁNÍ NA DUKLE</v>
      </c>
      <c r="F85" s="201"/>
      <c r="G85" s="201"/>
      <c r="H85" s="201"/>
      <c r="M85" s="28"/>
    </row>
    <row r="86" spans="2:47" s="1" customFormat="1" ht="12" customHeight="1" x14ac:dyDescent="0.2">
      <c r="B86" s="28"/>
      <c r="C86" s="23" t="s">
        <v>108</v>
      </c>
      <c r="M86" s="28"/>
    </row>
    <row r="87" spans="2:47" s="1" customFormat="1" ht="16.5" customHeight="1" x14ac:dyDescent="0.2">
      <c r="B87" s="28"/>
      <c r="E87" s="162" t="str">
        <f>E9</f>
        <v>440-03 - SO 03 Stání č.3</v>
      </c>
      <c r="F87" s="202"/>
      <c r="G87" s="202"/>
      <c r="H87" s="202"/>
      <c r="M87" s="28"/>
    </row>
    <row r="88" spans="2:47" s="1" customFormat="1" ht="6.95" customHeight="1" x14ac:dyDescent="0.2">
      <c r="B88" s="28"/>
      <c r="M88" s="28"/>
    </row>
    <row r="89" spans="2:47" s="1" customFormat="1" ht="12" customHeight="1" x14ac:dyDescent="0.2">
      <c r="B89" s="28"/>
      <c r="C89" s="23" t="s">
        <v>21</v>
      </c>
      <c r="F89" s="21" t="str">
        <f>F12</f>
        <v>ÚSTÍ NAD ORLICÍ</v>
      </c>
      <c r="I89" s="23" t="s">
        <v>23</v>
      </c>
      <c r="J89" s="48" t="str">
        <f>IF(J12="","",J12)</f>
        <v>6. 2. 2024</v>
      </c>
      <c r="M89" s="28"/>
    </row>
    <row r="90" spans="2:47" s="1" customFormat="1" ht="6.95" customHeight="1" x14ac:dyDescent="0.2">
      <c r="B90" s="28"/>
      <c r="M90" s="28"/>
    </row>
    <row r="91" spans="2:47" s="1" customFormat="1" ht="15.2" customHeight="1" x14ac:dyDescent="0.2">
      <c r="B91" s="28"/>
      <c r="C91" s="23" t="s">
        <v>25</v>
      </c>
      <c r="F91" s="21" t="str">
        <f>E15</f>
        <v>Město Ústí nad Olricí</v>
      </c>
      <c r="I91" s="23" t="s">
        <v>31</v>
      </c>
      <c r="J91" s="26" t="str">
        <f>E21</f>
        <v>JDS projekt, s.r.o.</v>
      </c>
      <c r="M91" s="28"/>
    </row>
    <row r="92" spans="2:47" s="1" customFormat="1" ht="15.2" customHeight="1" x14ac:dyDescent="0.2">
      <c r="B92" s="28"/>
      <c r="C92" s="23" t="s">
        <v>29</v>
      </c>
      <c r="F92" s="21" t="str">
        <f>IF(E18="","",E18)</f>
        <v>Vyplň údaj</v>
      </c>
      <c r="I92" s="23" t="s">
        <v>33</v>
      </c>
      <c r="J92" s="26" t="str">
        <f>E24</f>
        <v>Suchánek</v>
      </c>
      <c r="M92" s="28"/>
    </row>
    <row r="93" spans="2:47" s="1" customFormat="1" ht="10.35" customHeight="1" x14ac:dyDescent="0.2">
      <c r="B93" s="28"/>
      <c r="M93" s="28"/>
    </row>
    <row r="94" spans="2:47" s="1" customFormat="1" ht="29.25" customHeight="1" x14ac:dyDescent="0.2">
      <c r="B94" s="28"/>
      <c r="C94" s="98" t="s">
        <v>113</v>
      </c>
      <c r="D94" s="90"/>
      <c r="E94" s="90"/>
      <c r="F94" s="90"/>
      <c r="G94" s="90"/>
      <c r="H94" s="90"/>
      <c r="I94" s="99" t="s">
        <v>114</v>
      </c>
      <c r="J94" s="99" t="s">
        <v>115</v>
      </c>
      <c r="K94" s="99" t="s">
        <v>116</v>
      </c>
      <c r="L94" s="90"/>
      <c r="M94" s="28"/>
    </row>
    <row r="95" spans="2:47" s="1" customFormat="1" ht="10.35" customHeight="1" x14ac:dyDescent="0.2">
      <c r="B95" s="28"/>
      <c r="M95" s="28"/>
    </row>
    <row r="96" spans="2:47" s="1" customFormat="1" ht="22.9" customHeight="1" x14ac:dyDescent="0.2">
      <c r="B96" s="28"/>
      <c r="C96" s="100" t="s">
        <v>117</v>
      </c>
      <c r="I96" s="62">
        <f t="shared" ref="I96:J98" si="0">Q123</f>
        <v>0</v>
      </c>
      <c r="J96" s="62">
        <f t="shared" si="0"/>
        <v>0</v>
      </c>
      <c r="K96" s="62">
        <f>K123</f>
        <v>0</v>
      </c>
      <c r="M96" s="28"/>
      <c r="AU96" s="13" t="s">
        <v>118</v>
      </c>
    </row>
    <row r="97" spans="2:13" s="8" customFormat="1" ht="24.95" customHeight="1" x14ac:dyDescent="0.2">
      <c r="B97" s="101"/>
      <c r="D97" s="102" t="s">
        <v>119</v>
      </c>
      <c r="E97" s="103"/>
      <c r="F97" s="103"/>
      <c r="G97" s="103"/>
      <c r="H97" s="103"/>
      <c r="I97" s="104">
        <f t="shared" si="0"/>
        <v>0</v>
      </c>
      <c r="J97" s="104">
        <f t="shared" si="0"/>
        <v>0</v>
      </c>
      <c r="K97" s="104">
        <f>K124</f>
        <v>0</v>
      </c>
      <c r="M97" s="101"/>
    </row>
    <row r="98" spans="2:13" s="9" customFormat="1" ht="19.899999999999999" customHeight="1" x14ac:dyDescent="0.2">
      <c r="B98" s="105"/>
      <c r="D98" s="106" t="s">
        <v>120</v>
      </c>
      <c r="E98" s="107"/>
      <c r="F98" s="107"/>
      <c r="G98" s="107"/>
      <c r="H98" s="107"/>
      <c r="I98" s="108">
        <f t="shared" si="0"/>
        <v>0</v>
      </c>
      <c r="J98" s="108">
        <f t="shared" si="0"/>
        <v>0</v>
      </c>
      <c r="K98" s="108">
        <f>K125</f>
        <v>0</v>
      </c>
      <c r="M98" s="105"/>
    </row>
    <row r="99" spans="2:13" s="9" customFormat="1" ht="19.899999999999999" customHeight="1" x14ac:dyDescent="0.2">
      <c r="B99" s="105"/>
      <c r="D99" s="106" t="s">
        <v>121</v>
      </c>
      <c r="E99" s="107"/>
      <c r="F99" s="107"/>
      <c r="G99" s="107"/>
      <c r="H99" s="107"/>
      <c r="I99" s="108">
        <f>Q156</f>
        <v>0</v>
      </c>
      <c r="J99" s="108">
        <f>R156</f>
        <v>0</v>
      </c>
      <c r="K99" s="108">
        <f>K156</f>
        <v>0</v>
      </c>
      <c r="M99" s="105"/>
    </row>
    <row r="100" spans="2:13" s="9" customFormat="1" ht="19.899999999999999" customHeight="1" x14ac:dyDescent="0.2">
      <c r="B100" s="105"/>
      <c r="D100" s="106" t="s">
        <v>122</v>
      </c>
      <c r="E100" s="107"/>
      <c r="F100" s="107"/>
      <c r="G100" s="107"/>
      <c r="H100" s="107"/>
      <c r="I100" s="108">
        <f>Q163</f>
        <v>0</v>
      </c>
      <c r="J100" s="108">
        <f>R163</f>
        <v>0</v>
      </c>
      <c r="K100" s="108">
        <f>K163</f>
        <v>0</v>
      </c>
      <c r="M100" s="105"/>
    </row>
    <row r="101" spans="2:13" s="9" customFormat="1" ht="19.899999999999999" customHeight="1" x14ac:dyDescent="0.2">
      <c r="B101" s="105"/>
      <c r="D101" s="106" t="s">
        <v>123</v>
      </c>
      <c r="E101" s="107"/>
      <c r="F101" s="107"/>
      <c r="G101" s="107"/>
      <c r="H101" s="107"/>
      <c r="I101" s="108">
        <f>Q178</f>
        <v>0</v>
      </c>
      <c r="J101" s="108">
        <f>R178</f>
        <v>0</v>
      </c>
      <c r="K101" s="108">
        <f>K178</f>
        <v>0</v>
      </c>
      <c r="M101" s="105"/>
    </row>
    <row r="102" spans="2:13" s="9" customFormat="1" ht="19.899999999999999" customHeight="1" x14ac:dyDescent="0.2">
      <c r="B102" s="105"/>
      <c r="D102" s="106" t="s">
        <v>124</v>
      </c>
      <c r="E102" s="107"/>
      <c r="F102" s="107"/>
      <c r="G102" s="107"/>
      <c r="H102" s="107"/>
      <c r="I102" s="108">
        <f>Q187</f>
        <v>0</v>
      </c>
      <c r="J102" s="108">
        <f>R187</f>
        <v>0</v>
      </c>
      <c r="K102" s="108">
        <f>K187</f>
        <v>0</v>
      </c>
      <c r="M102" s="105"/>
    </row>
    <row r="103" spans="2:13" s="9" customFormat="1" ht="19.899999999999999" customHeight="1" x14ac:dyDescent="0.2">
      <c r="B103" s="105"/>
      <c r="D103" s="106" t="s">
        <v>125</v>
      </c>
      <c r="E103" s="107"/>
      <c r="F103" s="107"/>
      <c r="G103" s="107"/>
      <c r="H103" s="107"/>
      <c r="I103" s="108">
        <f>Q194</f>
        <v>0</v>
      </c>
      <c r="J103" s="108">
        <f>R194</f>
        <v>0</v>
      </c>
      <c r="K103" s="108">
        <f>K194</f>
        <v>0</v>
      </c>
      <c r="M103" s="105"/>
    </row>
    <row r="104" spans="2:13" s="1" customFormat="1" ht="21.75" customHeight="1" x14ac:dyDescent="0.2">
      <c r="B104" s="28"/>
      <c r="M104" s="28"/>
    </row>
    <row r="105" spans="2:13" s="1" customFormat="1" ht="6.95" customHeight="1" x14ac:dyDescent="0.2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28"/>
    </row>
    <row r="109" spans="2:13" s="1" customFormat="1" ht="6.95" customHeight="1" x14ac:dyDescent="0.2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28"/>
    </row>
    <row r="110" spans="2:13" s="1" customFormat="1" ht="24.95" customHeight="1" x14ac:dyDescent="0.2">
      <c r="B110" s="28"/>
      <c r="C110" s="17" t="s">
        <v>126</v>
      </c>
      <c r="M110" s="28"/>
    </row>
    <row r="111" spans="2:13" s="1" customFormat="1" ht="6.95" customHeight="1" x14ac:dyDescent="0.2">
      <c r="B111" s="28"/>
      <c r="M111" s="28"/>
    </row>
    <row r="112" spans="2:13" s="1" customFormat="1" ht="12" customHeight="1" x14ac:dyDescent="0.2">
      <c r="B112" s="28"/>
      <c r="C112" s="23" t="s">
        <v>17</v>
      </c>
      <c r="M112" s="28"/>
    </row>
    <row r="113" spans="2:65" s="1" customFormat="1" ht="16.5" customHeight="1" x14ac:dyDescent="0.2">
      <c r="B113" s="28"/>
      <c r="E113" s="200" t="str">
        <f>E7</f>
        <v>KONTEJNEROVÁ STÁNÍ NA DUKLE</v>
      </c>
      <c r="F113" s="201"/>
      <c r="G113" s="201"/>
      <c r="H113" s="201"/>
      <c r="M113" s="28"/>
    </row>
    <row r="114" spans="2:65" s="1" customFormat="1" ht="12" customHeight="1" x14ac:dyDescent="0.2">
      <c r="B114" s="28"/>
      <c r="C114" s="23" t="s">
        <v>108</v>
      </c>
      <c r="M114" s="28"/>
    </row>
    <row r="115" spans="2:65" s="1" customFormat="1" ht="16.5" customHeight="1" x14ac:dyDescent="0.2">
      <c r="B115" s="28"/>
      <c r="E115" s="162" t="str">
        <f>E9</f>
        <v>440-03 - SO 03 Stání č.3</v>
      </c>
      <c r="F115" s="202"/>
      <c r="G115" s="202"/>
      <c r="H115" s="202"/>
      <c r="M115" s="28"/>
    </row>
    <row r="116" spans="2:65" s="1" customFormat="1" ht="6.95" customHeight="1" x14ac:dyDescent="0.2">
      <c r="B116" s="28"/>
      <c r="M116" s="28"/>
    </row>
    <row r="117" spans="2:65" s="1" customFormat="1" ht="12" customHeight="1" x14ac:dyDescent="0.2">
      <c r="B117" s="28"/>
      <c r="C117" s="23" t="s">
        <v>21</v>
      </c>
      <c r="F117" s="21" t="str">
        <f>F12</f>
        <v>ÚSTÍ NAD ORLICÍ</v>
      </c>
      <c r="I117" s="23" t="s">
        <v>23</v>
      </c>
      <c r="J117" s="48" t="str">
        <f>IF(J12="","",J12)</f>
        <v>6. 2. 2024</v>
      </c>
      <c r="M117" s="28"/>
    </row>
    <row r="118" spans="2:65" s="1" customFormat="1" ht="6.95" customHeight="1" x14ac:dyDescent="0.2">
      <c r="B118" s="28"/>
      <c r="M118" s="28"/>
    </row>
    <row r="119" spans="2:65" s="1" customFormat="1" ht="15.2" customHeight="1" x14ac:dyDescent="0.2">
      <c r="B119" s="28"/>
      <c r="C119" s="23" t="s">
        <v>25</v>
      </c>
      <c r="F119" s="21" t="str">
        <f>E15</f>
        <v>Město Ústí nad Olricí</v>
      </c>
      <c r="I119" s="23" t="s">
        <v>31</v>
      </c>
      <c r="J119" s="26" t="str">
        <f>E21</f>
        <v>JDS projekt, s.r.o.</v>
      </c>
      <c r="M119" s="28"/>
    </row>
    <row r="120" spans="2:65" s="1" customFormat="1" ht="15.2" customHeight="1" x14ac:dyDescent="0.2">
      <c r="B120" s="28"/>
      <c r="C120" s="23" t="s">
        <v>29</v>
      </c>
      <c r="F120" s="21" t="str">
        <f>IF(E18="","",E18)</f>
        <v>Vyplň údaj</v>
      </c>
      <c r="I120" s="23" t="s">
        <v>33</v>
      </c>
      <c r="J120" s="26" t="str">
        <f>E24</f>
        <v>Suchánek</v>
      </c>
      <c r="M120" s="28"/>
    </row>
    <row r="121" spans="2:65" s="1" customFormat="1" ht="10.35" customHeight="1" x14ac:dyDescent="0.2">
      <c r="B121" s="28"/>
      <c r="M121" s="28"/>
    </row>
    <row r="122" spans="2:65" s="10" customFormat="1" ht="29.25" customHeight="1" x14ac:dyDescent="0.2">
      <c r="B122" s="109"/>
      <c r="C122" s="110" t="s">
        <v>127</v>
      </c>
      <c r="D122" s="111" t="s">
        <v>61</v>
      </c>
      <c r="E122" s="111" t="s">
        <v>57</v>
      </c>
      <c r="F122" s="111" t="s">
        <v>58</v>
      </c>
      <c r="G122" s="111" t="s">
        <v>128</v>
      </c>
      <c r="H122" s="111" t="s">
        <v>129</v>
      </c>
      <c r="I122" s="111" t="s">
        <v>130</v>
      </c>
      <c r="J122" s="111" t="s">
        <v>131</v>
      </c>
      <c r="K122" s="111" t="s">
        <v>116</v>
      </c>
      <c r="L122" s="112" t="s">
        <v>132</v>
      </c>
      <c r="M122" s="109"/>
      <c r="N122" s="55" t="s">
        <v>1</v>
      </c>
      <c r="O122" s="56" t="s">
        <v>40</v>
      </c>
      <c r="P122" s="56" t="s">
        <v>133</v>
      </c>
      <c r="Q122" s="56" t="s">
        <v>134</v>
      </c>
      <c r="R122" s="56" t="s">
        <v>135</v>
      </c>
      <c r="S122" s="56" t="s">
        <v>136</v>
      </c>
      <c r="T122" s="56" t="s">
        <v>137</v>
      </c>
      <c r="U122" s="56" t="s">
        <v>138</v>
      </c>
      <c r="V122" s="56" t="s">
        <v>139</v>
      </c>
      <c r="W122" s="56" t="s">
        <v>140</v>
      </c>
      <c r="X122" s="57" t="s">
        <v>141</v>
      </c>
    </row>
    <row r="123" spans="2:65" s="1" customFormat="1" ht="22.9" customHeight="1" x14ac:dyDescent="0.25">
      <c r="B123" s="28"/>
      <c r="C123" s="60" t="s">
        <v>142</v>
      </c>
      <c r="K123" s="113">
        <f>BK123</f>
        <v>0</v>
      </c>
      <c r="M123" s="28"/>
      <c r="N123" s="58"/>
      <c r="O123" s="49"/>
      <c r="P123" s="49"/>
      <c r="Q123" s="114">
        <f>Q124</f>
        <v>0</v>
      </c>
      <c r="R123" s="114">
        <f>R124</f>
        <v>0</v>
      </c>
      <c r="S123" s="49"/>
      <c r="T123" s="115">
        <f>T124</f>
        <v>0</v>
      </c>
      <c r="U123" s="49"/>
      <c r="V123" s="115">
        <f>V124</f>
        <v>9.7403836000000013</v>
      </c>
      <c r="W123" s="49"/>
      <c r="X123" s="116">
        <f>X124</f>
        <v>3.8449999999999998</v>
      </c>
      <c r="AT123" s="13" t="s">
        <v>77</v>
      </c>
      <c r="AU123" s="13" t="s">
        <v>118</v>
      </c>
      <c r="BK123" s="117">
        <f>BK124</f>
        <v>0</v>
      </c>
    </row>
    <row r="124" spans="2:65" s="11" customFormat="1" ht="25.9" customHeight="1" x14ac:dyDescent="0.2">
      <c r="B124" s="118"/>
      <c r="D124" s="119" t="s">
        <v>77</v>
      </c>
      <c r="E124" s="120" t="s">
        <v>143</v>
      </c>
      <c r="F124" s="120" t="s">
        <v>144</v>
      </c>
      <c r="I124" s="121"/>
      <c r="J124" s="121"/>
      <c r="K124" s="122">
        <f>BK124</f>
        <v>0</v>
      </c>
      <c r="M124" s="118"/>
      <c r="N124" s="123"/>
      <c r="Q124" s="124">
        <f>Q125+Q156+Q163+Q178+Q187+Q194</f>
        <v>0</v>
      </c>
      <c r="R124" s="124">
        <f>R125+R156+R163+R178+R187+R194</f>
        <v>0</v>
      </c>
      <c r="T124" s="125">
        <f>T125+T156+T163+T178+T187+T194</f>
        <v>0</v>
      </c>
      <c r="V124" s="125">
        <f>V125+V156+V163+V178+V187+V194</f>
        <v>9.7403836000000013</v>
      </c>
      <c r="X124" s="126">
        <f>X125+X156+X163+X178+X187+X194</f>
        <v>3.8449999999999998</v>
      </c>
      <c r="AR124" s="119" t="s">
        <v>86</v>
      </c>
      <c r="AT124" s="127" t="s">
        <v>77</v>
      </c>
      <c r="AU124" s="127" t="s">
        <v>78</v>
      </c>
      <c r="AY124" s="119" t="s">
        <v>145</v>
      </c>
      <c r="BK124" s="128">
        <f>BK125+BK156+BK163+BK178+BK187+BK194</f>
        <v>0</v>
      </c>
    </row>
    <row r="125" spans="2:65" s="11" customFormat="1" ht="22.9" customHeight="1" x14ac:dyDescent="0.2">
      <c r="B125" s="118"/>
      <c r="D125" s="119" t="s">
        <v>77</v>
      </c>
      <c r="E125" s="129" t="s">
        <v>86</v>
      </c>
      <c r="F125" s="129" t="s">
        <v>146</v>
      </c>
      <c r="I125" s="121"/>
      <c r="J125" s="121"/>
      <c r="K125" s="130">
        <f>BK125</f>
        <v>0</v>
      </c>
      <c r="M125" s="118"/>
      <c r="N125" s="123"/>
      <c r="Q125" s="124">
        <f>SUM(Q126:Q155)</f>
        <v>0</v>
      </c>
      <c r="R125" s="124">
        <f>SUM(R126:R155)</f>
        <v>0</v>
      </c>
      <c r="T125" s="125">
        <f>SUM(T126:T155)</f>
        <v>0</v>
      </c>
      <c r="V125" s="125">
        <f>SUM(V126:V155)</f>
        <v>0.28064</v>
      </c>
      <c r="X125" s="126">
        <f>SUM(X126:X155)</f>
        <v>3.8449999999999998</v>
      </c>
      <c r="AR125" s="119" t="s">
        <v>86</v>
      </c>
      <c r="AT125" s="127" t="s">
        <v>77</v>
      </c>
      <c r="AU125" s="127" t="s">
        <v>86</v>
      </c>
      <c r="AY125" s="119" t="s">
        <v>145</v>
      </c>
      <c r="BK125" s="128">
        <f>SUM(BK126:BK155)</f>
        <v>0</v>
      </c>
    </row>
    <row r="126" spans="2:65" s="1" customFormat="1" ht="24.2" customHeight="1" x14ac:dyDescent="0.2">
      <c r="B126" s="28"/>
      <c r="C126" s="131" t="s">
        <v>86</v>
      </c>
      <c r="D126" s="131" t="s">
        <v>147</v>
      </c>
      <c r="E126" s="132" t="s">
        <v>148</v>
      </c>
      <c r="F126" s="133" t="s">
        <v>149</v>
      </c>
      <c r="G126" s="134" t="s">
        <v>150</v>
      </c>
      <c r="H126" s="135">
        <v>2.2000000000000002</v>
      </c>
      <c r="I126" s="136"/>
      <c r="J126" s="136"/>
      <c r="K126" s="137">
        <f>ROUND(P126*H126,2)</f>
        <v>0</v>
      </c>
      <c r="L126" s="133" t="s">
        <v>151</v>
      </c>
      <c r="M126" s="28"/>
      <c r="N126" s="138" t="s">
        <v>1</v>
      </c>
      <c r="O126" s="139" t="s">
        <v>41</v>
      </c>
      <c r="P126" s="140">
        <f>I126+J126</f>
        <v>0</v>
      </c>
      <c r="Q126" s="140">
        <f>ROUND(I126*H126,2)</f>
        <v>0</v>
      </c>
      <c r="R126" s="140">
        <f>ROUND(J126*H126,2)</f>
        <v>0</v>
      </c>
      <c r="T126" s="141">
        <f>S126*H126</f>
        <v>0</v>
      </c>
      <c r="U126" s="141">
        <v>0</v>
      </c>
      <c r="V126" s="141">
        <f>U126*H126</f>
        <v>0</v>
      </c>
      <c r="W126" s="141">
        <v>0.26</v>
      </c>
      <c r="X126" s="142">
        <f>W126*H126</f>
        <v>0.57200000000000006</v>
      </c>
      <c r="AR126" s="143" t="s">
        <v>152</v>
      </c>
      <c r="AT126" s="143" t="s">
        <v>147</v>
      </c>
      <c r="AU126" s="143" t="s">
        <v>88</v>
      </c>
      <c r="AY126" s="13" t="s">
        <v>145</v>
      </c>
      <c r="BE126" s="144">
        <f>IF(O126="základní",K126,0)</f>
        <v>0</v>
      </c>
      <c r="BF126" s="144">
        <f>IF(O126="snížená",K126,0)</f>
        <v>0</v>
      </c>
      <c r="BG126" s="144">
        <f>IF(O126="zákl. přenesená",K126,0)</f>
        <v>0</v>
      </c>
      <c r="BH126" s="144">
        <f>IF(O126="sníž. přenesená",K126,0)</f>
        <v>0</v>
      </c>
      <c r="BI126" s="144">
        <f>IF(O126="nulová",K126,0)</f>
        <v>0</v>
      </c>
      <c r="BJ126" s="13" t="s">
        <v>86</v>
      </c>
      <c r="BK126" s="144">
        <f>ROUND(P126*H126,2)</f>
        <v>0</v>
      </c>
      <c r="BL126" s="13" t="s">
        <v>152</v>
      </c>
      <c r="BM126" s="143" t="s">
        <v>351</v>
      </c>
    </row>
    <row r="127" spans="2:65" s="1" customFormat="1" ht="39" x14ac:dyDescent="0.2">
      <c r="B127" s="28"/>
      <c r="D127" s="145" t="s">
        <v>154</v>
      </c>
      <c r="F127" s="146" t="s">
        <v>155</v>
      </c>
      <c r="I127" s="147"/>
      <c r="J127" s="147"/>
      <c r="M127" s="28"/>
      <c r="N127" s="148"/>
      <c r="X127" s="52"/>
      <c r="AT127" s="13" t="s">
        <v>154</v>
      </c>
      <c r="AU127" s="13" t="s">
        <v>88</v>
      </c>
    </row>
    <row r="128" spans="2:65" s="1" customFormat="1" ht="24.2" customHeight="1" x14ac:dyDescent="0.2">
      <c r="B128" s="28"/>
      <c r="C128" s="131" t="s">
        <v>88</v>
      </c>
      <c r="D128" s="131" t="s">
        <v>147</v>
      </c>
      <c r="E128" s="132" t="s">
        <v>156</v>
      </c>
      <c r="F128" s="133" t="s">
        <v>157</v>
      </c>
      <c r="G128" s="134" t="s">
        <v>150</v>
      </c>
      <c r="H128" s="135">
        <v>2.2000000000000002</v>
      </c>
      <c r="I128" s="136"/>
      <c r="J128" s="136"/>
      <c r="K128" s="137">
        <f>ROUND(P128*H128,2)</f>
        <v>0</v>
      </c>
      <c r="L128" s="133" t="s">
        <v>151</v>
      </c>
      <c r="M128" s="28"/>
      <c r="N128" s="138" t="s">
        <v>1</v>
      </c>
      <c r="O128" s="139" t="s">
        <v>41</v>
      </c>
      <c r="P128" s="140">
        <f>I128+J128</f>
        <v>0</v>
      </c>
      <c r="Q128" s="140">
        <f>ROUND(I128*H128,2)</f>
        <v>0</v>
      </c>
      <c r="R128" s="140">
        <f>ROUND(J128*H128,2)</f>
        <v>0</v>
      </c>
      <c r="T128" s="141">
        <f>S128*H128</f>
        <v>0</v>
      </c>
      <c r="U128" s="141">
        <v>0</v>
      </c>
      <c r="V128" s="141">
        <f>U128*H128</f>
        <v>0</v>
      </c>
      <c r="W128" s="141">
        <v>0.5</v>
      </c>
      <c r="X128" s="142">
        <f>W128*H128</f>
        <v>1.1000000000000001</v>
      </c>
      <c r="AR128" s="143" t="s">
        <v>152</v>
      </c>
      <c r="AT128" s="143" t="s">
        <v>147</v>
      </c>
      <c r="AU128" s="143" t="s">
        <v>88</v>
      </c>
      <c r="AY128" s="13" t="s">
        <v>145</v>
      </c>
      <c r="BE128" s="144">
        <f>IF(O128="základní",K128,0)</f>
        <v>0</v>
      </c>
      <c r="BF128" s="144">
        <f>IF(O128="snížená",K128,0)</f>
        <v>0</v>
      </c>
      <c r="BG128" s="144">
        <f>IF(O128="zákl. přenesená",K128,0)</f>
        <v>0</v>
      </c>
      <c r="BH128" s="144">
        <f>IF(O128="sníž. přenesená",K128,0)</f>
        <v>0</v>
      </c>
      <c r="BI128" s="144">
        <f>IF(O128="nulová",K128,0)</f>
        <v>0</v>
      </c>
      <c r="BJ128" s="13" t="s">
        <v>86</v>
      </c>
      <c r="BK128" s="144">
        <f>ROUND(P128*H128,2)</f>
        <v>0</v>
      </c>
      <c r="BL128" s="13" t="s">
        <v>152</v>
      </c>
      <c r="BM128" s="143" t="s">
        <v>352</v>
      </c>
    </row>
    <row r="129" spans="2:65" s="1" customFormat="1" ht="29.25" x14ac:dyDescent="0.2">
      <c r="B129" s="28"/>
      <c r="D129" s="145" t="s">
        <v>154</v>
      </c>
      <c r="F129" s="146" t="s">
        <v>159</v>
      </c>
      <c r="I129" s="147"/>
      <c r="J129" s="147"/>
      <c r="M129" s="28"/>
      <c r="N129" s="148"/>
      <c r="X129" s="52"/>
      <c r="AT129" s="13" t="s">
        <v>154</v>
      </c>
      <c r="AU129" s="13" t="s">
        <v>88</v>
      </c>
    </row>
    <row r="130" spans="2:65" s="1" customFormat="1" ht="24.2" customHeight="1" x14ac:dyDescent="0.2">
      <c r="B130" s="28"/>
      <c r="C130" s="131" t="s">
        <v>160</v>
      </c>
      <c r="D130" s="131" t="s">
        <v>147</v>
      </c>
      <c r="E130" s="132" t="s">
        <v>161</v>
      </c>
      <c r="F130" s="133" t="s">
        <v>162</v>
      </c>
      <c r="G130" s="134" t="s">
        <v>163</v>
      </c>
      <c r="H130" s="135">
        <v>10.6</v>
      </c>
      <c r="I130" s="136"/>
      <c r="J130" s="136"/>
      <c r="K130" s="137">
        <f>ROUND(P130*H130,2)</f>
        <v>0</v>
      </c>
      <c r="L130" s="133" t="s">
        <v>151</v>
      </c>
      <c r="M130" s="28"/>
      <c r="N130" s="138" t="s">
        <v>1</v>
      </c>
      <c r="O130" s="139" t="s">
        <v>41</v>
      </c>
      <c r="P130" s="140">
        <f>I130+J130</f>
        <v>0</v>
      </c>
      <c r="Q130" s="140">
        <f>ROUND(I130*H130,2)</f>
        <v>0</v>
      </c>
      <c r="R130" s="140">
        <f>ROUND(J130*H130,2)</f>
        <v>0</v>
      </c>
      <c r="T130" s="141">
        <f>S130*H130</f>
        <v>0</v>
      </c>
      <c r="U130" s="141">
        <v>0</v>
      </c>
      <c r="V130" s="141">
        <f>U130*H130</f>
        <v>0</v>
      </c>
      <c r="W130" s="141">
        <v>0.20499999999999999</v>
      </c>
      <c r="X130" s="142">
        <f>W130*H130</f>
        <v>2.1729999999999996</v>
      </c>
      <c r="AR130" s="143" t="s">
        <v>152</v>
      </c>
      <c r="AT130" s="143" t="s">
        <v>147</v>
      </c>
      <c r="AU130" s="143" t="s">
        <v>88</v>
      </c>
      <c r="AY130" s="13" t="s">
        <v>145</v>
      </c>
      <c r="BE130" s="144">
        <f>IF(O130="základní",K130,0)</f>
        <v>0</v>
      </c>
      <c r="BF130" s="144">
        <f>IF(O130="snížená",K130,0)</f>
        <v>0</v>
      </c>
      <c r="BG130" s="144">
        <f>IF(O130="zákl. přenesená",K130,0)</f>
        <v>0</v>
      </c>
      <c r="BH130" s="144">
        <f>IF(O130="sníž. přenesená",K130,0)</f>
        <v>0</v>
      </c>
      <c r="BI130" s="144">
        <f>IF(O130="nulová",K130,0)</f>
        <v>0</v>
      </c>
      <c r="BJ130" s="13" t="s">
        <v>86</v>
      </c>
      <c r="BK130" s="144">
        <f>ROUND(P130*H130,2)</f>
        <v>0</v>
      </c>
      <c r="BL130" s="13" t="s">
        <v>152</v>
      </c>
      <c r="BM130" s="143" t="s">
        <v>353</v>
      </c>
    </row>
    <row r="131" spans="2:65" s="1" customFormat="1" ht="29.25" x14ac:dyDescent="0.2">
      <c r="B131" s="28"/>
      <c r="D131" s="145" t="s">
        <v>154</v>
      </c>
      <c r="F131" s="146" t="s">
        <v>165</v>
      </c>
      <c r="I131" s="147"/>
      <c r="J131" s="147"/>
      <c r="M131" s="28"/>
      <c r="N131" s="148"/>
      <c r="X131" s="52"/>
      <c r="AT131" s="13" t="s">
        <v>154</v>
      </c>
      <c r="AU131" s="13" t="s">
        <v>88</v>
      </c>
    </row>
    <row r="132" spans="2:65" s="1" customFormat="1" ht="24.2" customHeight="1" x14ac:dyDescent="0.2">
      <c r="B132" s="28"/>
      <c r="C132" s="131" t="s">
        <v>152</v>
      </c>
      <c r="D132" s="131" t="s">
        <v>147</v>
      </c>
      <c r="E132" s="132" t="s">
        <v>166</v>
      </c>
      <c r="F132" s="133" t="s">
        <v>167</v>
      </c>
      <c r="G132" s="134" t="s">
        <v>163</v>
      </c>
      <c r="H132" s="135">
        <v>7.6</v>
      </c>
      <c r="I132" s="136"/>
      <c r="J132" s="136"/>
      <c r="K132" s="137">
        <f>ROUND(P132*H132,2)</f>
        <v>0</v>
      </c>
      <c r="L132" s="133" t="s">
        <v>151</v>
      </c>
      <c r="M132" s="28"/>
      <c r="N132" s="138" t="s">
        <v>1</v>
      </c>
      <c r="O132" s="139" t="s">
        <v>41</v>
      </c>
      <c r="P132" s="140">
        <f>I132+J132</f>
        <v>0</v>
      </c>
      <c r="Q132" s="140">
        <f>ROUND(I132*H132,2)</f>
        <v>0</v>
      </c>
      <c r="R132" s="140">
        <f>ROUND(J132*H132,2)</f>
        <v>0</v>
      </c>
      <c r="T132" s="141">
        <f>S132*H132</f>
        <v>0</v>
      </c>
      <c r="U132" s="141">
        <v>3.6900000000000002E-2</v>
      </c>
      <c r="V132" s="141">
        <f>U132*H132</f>
        <v>0.28044000000000002</v>
      </c>
      <c r="W132" s="141">
        <v>0</v>
      </c>
      <c r="X132" s="142">
        <f>W132*H132</f>
        <v>0</v>
      </c>
      <c r="AR132" s="143" t="s">
        <v>152</v>
      </c>
      <c r="AT132" s="143" t="s">
        <v>147</v>
      </c>
      <c r="AU132" s="143" t="s">
        <v>88</v>
      </c>
      <c r="AY132" s="13" t="s">
        <v>145</v>
      </c>
      <c r="BE132" s="144">
        <f>IF(O132="základní",K132,0)</f>
        <v>0</v>
      </c>
      <c r="BF132" s="144">
        <f>IF(O132="snížená",K132,0)</f>
        <v>0</v>
      </c>
      <c r="BG132" s="144">
        <f>IF(O132="zákl. přenesená",K132,0)</f>
        <v>0</v>
      </c>
      <c r="BH132" s="144">
        <f>IF(O132="sníž. přenesená",K132,0)</f>
        <v>0</v>
      </c>
      <c r="BI132" s="144">
        <f>IF(O132="nulová",K132,0)</f>
        <v>0</v>
      </c>
      <c r="BJ132" s="13" t="s">
        <v>86</v>
      </c>
      <c r="BK132" s="144">
        <f>ROUND(P132*H132,2)</f>
        <v>0</v>
      </c>
      <c r="BL132" s="13" t="s">
        <v>152</v>
      </c>
      <c r="BM132" s="143" t="s">
        <v>354</v>
      </c>
    </row>
    <row r="133" spans="2:65" s="1" customFormat="1" ht="58.5" x14ac:dyDescent="0.2">
      <c r="B133" s="28"/>
      <c r="D133" s="145" t="s">
        <v>154</v>
      </c>
      <c r="F133" s="146" t="s">
        <v>169</v>
      </c>
      <c r="I133" s="147"/>
      <c r="J133" s="147"/>
      <c r="M133" s="28"/>
      <c r="N133" s="148"/>
      <c r="X133" s="52"/>
      <c r="AT133" s="13" t="s">
        <v>154</v>
      </c>
      <c r="AU133" s="13" t="s">
        <v>88</v>
      </c>
    </row>
    <row r="134" spans="2:65" s="1" customFormat="1" ht="24.2" customHeight="1" x14ac:dyDescent="0.2">
      <c r="B134" s="28"/>
      <c r="C134" s="131" t="s">
        <v>170</v>
      </c>
      <c r="D134" s="131" t="s">
        <v>147</v>
      </c>
      <c r="E134" s="132" t="s">
        <v>171</v>
      </c>
      <c r="F134" s="133" t="s">
        <v>172</v>
      </c>
      <c r="G134" s="134" t="s">
        <v>150</v>
      </c>
      <c r="H134" s="135">
        <v>24</v>
      </c>
      <c r="I134" s="136"/>
      <c r="J134" s="136"/>
      <c r="K134" s="137">
        <f>ROUND(P134*H134,2)</f>
        <v>0</v>
      </c>
      <c r="L134" s="133" t="s">
        <v>151</v>
      </c>
      <c r="M134" s="28"/>
      <c r="N134" s="138" t="s">
        <v>1</v>
      </c>
      <c r="O134" s="139" t="s">
        <v>41</v>
      </c>
      <c r="P134" s="140">
        <f>I134+J134</f>
        <v>0</v>
      </c>
      <c r="Q134" s="140">
        <f>ROUND(I134*H134,2)</f>
        <v>0</v>
      </c>
      <c r="R134" s="140">
        <f>ROUND(J134*H134,2)</f>
        <v>0</v>
      </c>
      <c r="T134" s="141">
        <f>S134*H134</f>
        <v>0</v>
      </c>
      <c r="U134" s="141">
        <v>0</v>
      </c>
      <c r="V134" s="141">
        <f>U134*H134</f>
        <v>0</v>
      </c>
      <c r="W134" s="141">
        <v>0</v>
      </c>
      <c r="X134" s="142">
        <f>W134*H134</f>
        <v>0</v>
      </c>
      <c r="AR134" s="143" t="s">
        <v>152</v>
      </c>
      <c r="AT134" s="143" t="s">
        <v>147</v>
      </c>
      <c r="AU134" s="143" t="s">
        <v>88</v>
      </c>
      <c r="AY134" s="13" t="s">
        <v>145</v>
      </c>
      <c r="BE134" s="144">
        <f>IF(O134="základní",K134,0)</f>
        <v>0</v>
      </c>
      <c r="BF134" s="144">
        <f>IF(O134="snížená",K134,0)</f>
        <v>0</v>
      </c>
      <c r="BG134" s="144">
        <f>IF(O134="zákl. přenesená",K134,0)</f>
        <v>0</v>
      </c>
      <c r="BH134" s="144">
        <f>IF(O134="sníž. přenesená",K134,0)</f>
        <v>0</v>
      </c>
      <c r="BI134" s="144">
        <f>IF(O134="nulová",K134,0)</f>
        <v>0</v>
      </c>
      <c r="BJ134" s="13" t="s">
        <v>86</v>
      </c>
      <c r="BK134" s="144">
        <f>ROUND(P134*H134,2)</f>
        <v>0</v>
      </c>
      <c r="BL134" s="13" t="s">
        <v>152</v>
      </c>
      <c r="BM134" s="143" t="s">
        <v>355</v>
      </c>
    </row>
    <row r="135" spans="2:65" s="1" customFormat="1" ht="19.5" x14ac:dyDescent="0.2">
      <c r="B135" s="28"/>
      <c r="D135" s="145" t="s">
        <v>154</v>
      </c>
      <c r="F135" s="146" t="s">
        <v>174</v>
      </c>
      <c r="I135" s="147"/>
      <c r="J135" s="147"/>
      <c r="M135" s="28"/>
      <c r="N135" s="148"/>
      <c r="X135" s="52"/>
      <c r="AT135" s="13" t="s">
        <v>154</v>
      </c>
      <c r="AU135" s="13" t="s">
        <v>88</v>
      </c>
    </row>
    <row r="136" spans="2:65" s="1" customFormat="1" ht="33" customHeight="1" x14ac:dyDescent="0.2">
      <c r="B136" s="28"/>
      <c r="C136" s="131" t="s">
        <v>175</v>
      </c>
      <c r="D136" s="131" t="s">
        <v>147</v>
      </c>
      <c r="E136" s="132" t="s">
        <v>176</v>
      </c>
      <c r="F136" s="133" t="s">
        <v>177</v>
      </c>
      <c r="G136" s="134" t="s">
        <v>178</v>
      </c>
      <c r="H136" s="135">
        <v>1.4</v>
      </c>
      <c r="I136" s="136"/>
      <c r="J136" s="136"/>
      <c r="K136" s="137">
        <f>ROUND(P136*H136,2)</f>
        <v>0</v>
      </c>
      <c r="L136" s="133" t="s">
        <v>151</v>
      </c>
      <c r="M136" s="28"/>
      <c r="N136" s="138" t="s">
        <v>1</v>
      </c>
      <c r="O136" s="139" t="s">
        <v>41</v>
      </c>
      <c r="P136" s="140">
        <f>I136+J136</f>
        <v>0</v>
      </c>
      <c r="Q136" s="140">
        <f>ROUND(I136*H136,2)</f>
        <v>0</v>
      </c>
      <c r="R136" s="140">
        <f>ROUND(J136*H136,2)</f>
        <v>0</v>
      </c>
      <c r="T136" s="141">
        <f>S136*H136</f>
        <v>0</v>
      </c>
      <c r="U136" s="141">
        <v>0</v>
      </c>
      <c r="V136" s="141">
        <f>U136*H136</f>
        <v>0</v>
      </c>
      <c r="W136" s="141">
        <v>0</v>
      </c>
      <c r="X136" s="142">
        <f>W136*H136</f>
        <v>0</v>
      </c>
      <c r="AR136" s="143" t="s">
        <v>152</v>
      </c>
      <c r="AT136" s="143" t="s">
        <v>147</v>
      </c>
      <c r="AU136" s="143" t="s">
        <v>88</v>
      </c>
      <c r="AY136" s="13" t="s">
        <v>145</v>
      </c>
      <c r="BE136" s="144">
        <f>IF(O136="základní",K136,0)</f>
        <v>0</v>
      </c>
      <c r="BF136" s="144">
        <f>IF(O136="snížená",K136,0)</f>
        <v>0</v>
      </c>
      <c r="BG136" s="144">
        <f>IF(O136="zákl. přenesená",K136,0)</f>
        <v>0</v>
      </c>
      <c r="BH136" s="144">
        <f>IF(O136="sníž. přenesená",K136,0)</f>
        <v>0</v>
      </c>
      <c r="BI136" s="144">
        <f>IF(O136="nulová",K136,0)</f>
        <v>0</v>
      </c>
      <c r="BJ136" s="13" t="s">
        <v>86</v>
      </c>
      <c r="BK136" s="144">
        <f>ROUND(P136*H136,2)</f>
        <v>0</v>
      </c>
      <c r="BL136" s="13" t="s">
        <v>152</v>
      </c>
      <c r="BM136" s="143" t="s">
        <v>356</v>
      </c>
    </row>
    <row r="137" spans="2:65" s="1" customFormat="1" ht="19.5" x14ac:dyDescent="0.2">
      <c r="B137" s="28"/>
      <c r="D137" s="145" t="s">
        <v>154</v>
      </c>
      <c r="F137" s="146" t="s">
        <v>180</v>
      </c>
      <c r="I137" s="147"/>
      <c r="J137" s="147"/>
      <c r="M137" s="28"/>
      <c r="N137" s="148"/>
      <c r="X137" s="52"/>
      <c r="AT137" s="13" t="s">
        <v>154</v>
      </c>
      <c r="AU137" s="13" t="s">
        <v>88</v>
      </c>
    </row>
    <row r="138" spans="2:65" s="1" customFormat="1" ht="33" customHeight="1" x14ac:dyDescent="0.2">
      <c r="B138" s="28"/>
      <c r="C138" s="131" t="s">
        <v>181</v>
      </c>
      <c r="D138" s="131" t="s">
        <v>147</v>
      </c>
      <c r="E138" s="132" t="s">
        <v>182</v>
      </c>
      <c r="F138" s="133" t="s">
        <v>183</v>
      </c>
      <c r="G138" s="134" t="s">
        <v>178</v>
      </c>
      <c r="H138" s="135">
        <v>2.8159999999999998</v>
      </c>
      <c r="I138" s="136"/>
      <c r="J138" s="136"/>
      <c r="K138" s="137">
        <f>ROUND(P138*H138,2)</f>
        <v>0</v>
      </c>
      <c r="L138" s="133" t="s">
        <v>151</v>
      </c>
      <c r="M138" s="28"/>
      <c r="N138" s="138" t="s">
        <v>1</v>
      </c>
      <c r="O138" s="139" t="s">
        <v>41</v>
      </c>
      <c r="P138" s="140">
        <f>I138+J138</f>
        <v>0</v>
      </c>
      <c r="Q138" s="140">
        <f>ROUND(I138*H138,2)</f>
        <v>0</v>
      </c>
      <c r="R138" s="140">
        <f>ROUND(J138*H138,2)</f>
        <v>0</v>
      </c>
      <c r="T138" s="141">
        <f>S138*H138</f>
        <v>0</v>
      </c>
      <c r="U138" s="141">
        <v>0</v>
      </c>
      <c r="V138" s="141">
        <f>U138*H138</f>
        <v>0</v>
      </c>
      <c r="W138" s="141">
        <v>0</v>
      </c>
      <c r="X138" s="142">
        <f>W138*H138</f>
        <v>0</v>
      </c>
      <c r="AR138" s="143" t="s">
        <v>152</v>
      </c>
      <c r="AT138" s="143" t="s">
        <v>147</v>
      </c>
      <c r="AU138" s="143" t="s">
        <v>88</v>
      </c>
      <c r="AY138" s="13" t="s">
        <v>145</v>
      </c>
      <c r="BE138" s="144">
        <f>IF(O138="základní",K138,0)</f>
        <v>0</v>
      </c>
      <c r="BF138" s="144">
        <f>IF(O138="snížená",K138,0)</f>
        <v>0</v>
      </c>
      <c r="BG138" s="144">
        <f>IF(O138="zákl. přenesená",K138,0)</f>
        <v>0</v>
      </c>
      <c r="BH138" s="144">
        <f>IF(O138="sníž. přenesená",K138,0)</f>
        <v>0</v>
      </c>
      <c r="BI138" s="144">
        <f>IF(O138="nulová",K138,0)</f>
        <v>0</v>
      </c>
      <c r="BJ138" s="13" t="s">
        <v>86</v>
      </c>
      <c r="BK138" s="144">
        <f>ROUND(P138*H138,2)</f>
        <v>0</v>
      </c>
      <c r="BL138" s="13" t="s">
        <v>152</v>
      </c>
      <c r="BM138" s="143" t="s">
        <v>357</v>
      </c>
    </row>
    <row r="139" spans="2:65" s="1" customFormat="1" ht="29.25" x14ac:dyDescent="0.2">
      <c r="B139" s="28"/>
      <c r="D139" s="145" t="s">
        <v>154</v>
      </c>
      <c r="F139" s="146" t="s">
        <v>185</v>
      </c>
      <c r="I139" s="147"/>
      <c r="J139" s="147"/>
      <c r="M139" s="28"/>
      <c r="N139" s="148"/>
      <c r="X139" s="52"/>
      <c r="AT139" s="13" t="s">
        <v>154</v>
      </c>
      <c r="AU139" s="13" t="s">
        <v>88</v>
      </c>
    </row>
    <row r="140" spans="2:65" s="1" customFormat="1" ht="37.9" customHeight="1" x14ac:dyDescent="0.2">
      <c r="B140" s="28"/>
      <c r="C140" s="131" t="s">
        <v>186</v>
      </c>
      <c r="D140" s="131" t="s">
        <v>147</v>
      </c>
      <c r="E140" s="132" t="s">
        <v>187</v>
      </c>
      <c r="F140" s="133" t="s">
        <v>188</v>
      </c>
      <c r="G140" s="134" t="s">
        <v>178</v>
      </c>
      <c r="H140" s="135">
        <v>5.28</v>
      </c>
      <c r="I140" s="136"/>
      <c r="J140" s="136"/>
      <c r="K140" s="137">
        <f>ROUND(P140*H140,2)</f>
        <v>0</v>
      </c>
      <c r="L140" s="133" t="s">
        <v>151</v>
      </c>
      <c r="M140" s="28"/>
      <c r="N140" s="138" t="s">
        <v>1</v>
      </c>
      <c r="O140" s="139" t="s">
        <v>41</v>
      </c>
      <c r="P140" s="140">
        <f>I140+J140</f>
        <v>0</v>
      </c>
      <c r="Q140" s="140">
        <f>ROUND(I140*H140,2)</f>
        <v>0</v>
      </c>
      <c r="R140" s="140">
        <f>ROUND(J140*H140,2)</f>
        <v>0</v>
      </c>
      <c r="T140" s="141">
        <f>S140*H140</f>
        <v>0</v>
      </c>
      <c r="U140" s="141">
        <v>0</v>
      </c>
      <c r="V140" s="141">
        <f>U140*H140</f>
        <v>0</v>
      </c>
      <c r="W140" s="141">
        <v>0</v>
      </c>
      <c r="X140" s="142">
        <f>W140*H140</f>
        <v>0</v>
      </c>
      <c r="AR140" s="143" t="s">
        <v>152</v>
      </c>
      <c r="AT140" s="143" t="s">
        <v>147</v>
      </c>
      <c r="AU140" s="143" t="s">
        <v>88</v>
      </c>
      <c r="AY140" s="13" t="s">
        <v>145</v>
      </c>
      <c r="BE140" s="144">
        <f>IF(O140="základní",K140,0)</f>
        <v>0</v>
      </c>
      <c r="BF140" s="144">
        <f>IF(O140="snížená",K140,0)</f>
        <v>0</v>
      </c>
      <c r="BG140" s="144">
        <f>IF(O140="zákl. přenesená",K140,0)</f>
        <v>0</v>
      </c>
      <c r="BH140" s="144">
        <f>IF(O140="sníž. přenesená",K140,0)</f>
        <v>0</v>
      </c>
      <c r="BI140" s="144">
        <f>IF(O140="nulová",K140,0)</f>
        <v>0</v>
      </c>
      <c r="BJ140" s="13" t="s">
        <v>86</v>
      </c>
      <c r="BK140" s="144">
        <f>ROUND(P140*H140,2)</f>
        <v>0</v>
      </c>
      <c r="BL140" s="13" t="s">
        <v>152</v>
      </c>
      <c r="BM140" s="143" t="s">
        <v>358</v>
      </c>
    </row>
    <row r="141" spans="2:65" s="1" customFormat="1" ht="39" x14ac:dyDescent="0.2">
      <c r="B141" s="28"/>
      <c r="D141" s="145" t="s">
        <v>154</v>
      </c>
      <c r="F141" s="146" t="s">
        <v>190</v>
      </c>
      <c r="I141" s="147"/>
      <c r="J141" s="147"/>
      <c r="M141" s="28"/>
      <c r="N141" s="148"/>
      <c r="X141" s="52"/>
      <c r="AT141" s="13" t="s">
        <v>154</v>
      </c>
      <c r="AU141" s="13" t="s">
        <v>88</v>
      </c>
    </row>
    <row r="142" spans="2:65" s="1" customFormat="1" ht="33" customHeight="1" x14ac:dyDescent="0.2">
      <c r="B142" s="28"/>
      <c r="C142" s="131" t="s">
        <v>191</v>
      </c>
      <c r="D142" s="131" t="s">
        <v>147</v>
      </c>
      <c r="E142" s="132" t="s">
        <v>192</v>
      </c>
      <c r="F142" s="133" t="s">
        <v>193</v>
      </c>
      <c r="G142" s="134" t="s">
        <v>194</v>
      </c>
      <c r="H142" s="135">
        <v>8.8179999999999996</v>
      </c>
      <c r="I142" s="136"/>
      <c r="J142" s="136"/>
      <c r="K142" s="137">
        <f>ROUND(P142*H142,2)</f>
        <v>0</v>
      </c>
      <c r="L142" s="133" t="s">
        <v>151</v>
      </c>
      <c r="M142" s="28"/>
      <c r="N142" s="138" t="s">
        <v>1</v>
      </c>
      <c r="O142" s="139" t="s">
        <v>41</v>
      </c>
      <c r="P142" s="140">
        <f>I142+J142</f>
        <v>0</v>
      </c>
      <c r="Q142" s="140">
        <f>ROUND(I142*H142,2)</f>
        <v>0</v>
      </c>
      <c r="R142" s="140">
        <f>ROUND(J142*H142,2)</f>
        <v>0</v>
      </c>
      <c r="T142" s="141">
        <f>S142*H142</f>
        <v>0</v>
      </c>
      <c r="U142" s="141">
        <v>0</v>
      </c>
      <c r="V142" s="141">
        <f>U142*H142</f>
        <v>0</v>
      </c>
      <c r="W142" s="141">
        <v>0</v>
      </c>
      <c r="X142" s="142">
        <f>W142*H142</f>
        <v>0</v>
      </c>
      <c r="AR142" s="143" t="s">
        <v>152</v>
      </c>
      <c r="AT142" s="143" t="s">
        <v>147</v>
      </c>
      <c r="AU142" s="143" t="s">
        <v>88</v>
      </c>
      <c r="AY142" s="13" t="s">
        <v>145</v>
      </c>
      <c r="BE142" s="144">
        <f>IF(O142="základní",K142,0)</f>
        <v>0</v>
      </c>
      <c r="BF142" s="144">
        <f>IF(O142="snížená",K142,0)</f>
        <v>0</v>
      </c>
      <c r="BG142" s="144">
        <f>IF(O142="zákl. přenesená",K142,0)</f>
        <v>0</v>
      </c>
      <c r="BH142" s="144">
        <f>IF(O142="sníž. přenesená",K142,0)</f>
        <v>0</v>
      </c>
      <c r="BI142" s="144">
        <f>IF(O142="nulová",K142,0)</f>
        <v>0</v>
      </c>
      <c r="BJ142" s="13" t="s">
        <v>86</v>
      </c>
      <c r="BK142" s="144">
        <f>ROUND(P142*H142,2)</f>
        <v>0</v>
      </c>
      <c r="BL142" s="13" t="s">
        <v>152</v>
      </c>
      <c r="BM142" s="143" t="s">
        <v>359</v>
      </c>
    </row>
    <row r="143" spans="2:65" s="1" customFormat="1" ht="29.25" x14ac:dyDescent="0.2">
      <c r="B143" s="28"/>
      <c r="D143" s="145" t="s">
        <v>154</v>
      </c>
      <c r="F143" s="146" t="s">
        <v>196</v>
      </c>
      <c r="I143" s="147"/>
      <c r="J143" s="147"/>
      <c r="M143" s="28"/>
      <c r="N143" s="148"/>
      <c r="X143" s="52"/>
      <c r="AT143" s="13" t="s">
        <v>154</v>
      </c>
      <c r="AU143" s="13" t="s">
        <v>88</v>
      </c>
    </row>
    <row r="144" spans="2:65" s="1" customFormat="1" ht="24.2" customHeight="1" x14ac:dyDescent="0.2">
      <c r="B144" s="28"/>
      <c r="C144" s="131" t="s">
        <v>197</v>
      </c>
      <c r="D144" s="131" t="s">
        <v>147</v>
      </c>
      <c r="E144" s="132" t="s">
        <v>198</v>
      </c>
      <c r="F144" s="133" t="s">
        <v>199</v>
      </c>
      <c r="G144" s="134" t="s">
        <v>178</v>
      </c>
      <c r="H144" s="135">
        <v>5.28</v>
      </c>
      <c r="I144" s="136"/>
      <c r="J144" s="136"/>
      <c r="K144" s="137">
        <f>ROUND(P144*H144,2)</f>
        <v>0</v>
      </c>
      <c r="L144" s="133" t="s">
        <v>151</v>
      </c>
      <c r="M144" s="28"/>
      <c r="N144" s="138" t="s">
        <v>1</v>
      </c>
      <c r="O144" s="139" t="s">
        <v>41</v>
      </c>
      <c r="P144" s="140">
        <f>I144+J144</f>
        <v>0</v>
      </c>
      <c r="Q144" s="140">
        <f>ROUND(I144*H144,2)</f>
        <v>0</v>
      </c>
      <c r="R144" s="140">
        <f>ROUND(J144*H144,2)</f>
        <v>0</v>
      </c>
      <c r="T144" s="141">
        <f>S144*H144</f>
        <v>0</v>
      </c>
      <c r="U144" s="141">
        <v>0</v>
      </c>
      <c r="V144" s="141">
        <f>U144*H144</f>
        <v>0</v>
      </c>
      <c r="W144" s="141">
        <v>0</v>
      </c>
      <c r="X144" s="142">
        <f>W144*H144</f>
        <v>0</v>
      </c>
      <c r="AR144" s="143" t="s">
        <v>152</v>
      </c>
      <c r="AT144" s="143" t="s">
        <v>147</v>
      </c>
      <c r="AU144" s="143" t="s">
        <v>88</v>
      </c>
      <c r="AY144" s="13" t="s">
        <v>145</v>
      </c>
      <c r="BE144" s="144">
        <f>IF(O144="základní",K144,0)</f>
        <v>0</v>
      </c>
      <c r="BF144" s="144">
        <f>IF(O144="snížená",K144,0)</f>
        <v>0</v>
      </c>
      <c r="BG144" s="144">
        <f>IF(O144="zákl. přenesená",K144,0)</f>
        <v>0</v>
      </c>
      <c r="BH144" s="144">
        <f>IF(O144="sníž. přenesená",K144,0)</f>
        <v>0</v>
      </c>
      <c r="BI144" s="144">
        <f>IF(O144="nulová",K144,0)</f>
        <v>0</v>
      </c>
      <c r="BJ144" s="13" t="s">
        <v>86</v>
      </c>
      <c r="BK144" s="144">
        <f>ROUND(P144*H144,2)</f>
        <v>0</v>
      </c>
      <c r="BL144" s="13" t="s">
        <v>152</v>
      </c>
      <c r="BM144" s="143" t="s">
        <v>360</v>
      </c>
    </row>
    <row r="145" spans="2:65" s="1" customFormat="1" ht="19.5" x14ac:dyDescent="0.2">
      <c r="B145" s="28"/>
      <c r="D145" s="145" t="s">
        <v>154</v>
      </c>
      <c r="F145" s="146" t="s">
        <v>201</v>
      </c>
      <c r="I145" s="147"/>
      <c r="J145" s="147"/>
      <c r="M145" s="28"/>
      <c r="N145" s="148"/>
      <c r="X145" s="52"/>
      <c r="AT145" s="13" t="s">
        <v>154</v>
      </c>
      <c r="AU145" s="13" t="s">
        <v>88</v>
      </c>
    </row>
    <row r="146" spans="2:65" s="1" customFormat="1" ht="24.2" customHeight="1" x14ac:dyDescent="0.2">
      <c r="B146" s="28"/>
      <c r="C146" s="131" t="s">
        <v>212</v>
      </c>
      <c r="D146" s="131" t="s">
        <v>147</v>
      </c>
      <c r="E146" s="132" t="s">
        <v>213</v>
      </c>
      <c r="F146" s="133" t="s">
        <v>214</v>
      </c>
      <c r="G146" s="134" t="s">
        <v>150</v>
      </c>
      <c r="H146" s="135">
        <v>10</v>
      </c>
      <c r="I146" s="136"/>
      <c r="J146" s="136"/>
      <c r="K146" s="137">
        <f>ROUND(P146*H146,2)</f>
        <v>0</v>
      </c>
      <c r="L146" s="133" t="s">
        <v>151</v>
      </c>
      <c r="M146" s="28"/>
      <c r="N146" s="138" t="s">
        <v>1</v>
      </c>
      <c r="O146" s="139" t="s">
        <v>41</v>
      </c>
      <c r="P146" s="140">
        <f>I146+J146</f>
        <v>0</v>
      </c>
      <c r="Q146" s="140">
        <f>ROUND(I146*H146,2)</f>
        <v>0</v>
      </c>
      <c r="R146" s="140">
        <f>ROUND(J146*H146,2)</f>
        <v>0</v>
      </c>
      <c r="T146" s="141">
        <f>S146*H146</f>
        <v>0</v>
      </c>
      <c r="U146" s="141">
        <v>0</v>
      </c>
      <c r="V146" s="141">
        <f>U146*H146</f>
        <v>0</v>
      </c>
      <c r="W146" s="141">
        <v>0</v>
      </c>
      <c r="X146" s="142">
        <f>W146*H146</f>
        <v>0</v>
      </c>
      <c r="AR146" s="143" t="s">
        <v>152</v>
      </c>
      <c r="AT146" s="143" t="s">
        <v>147</v>
      </c>
      <c r="AU146" s="143" t="s">
        <v>88</v>
      </c>
      <c r="AY146" s="13" t="s">
        <v>145</v>
      </c>
      <c r="BE146" s="144">
        <f>IF(O146="základní",K146,0)</f>
        <v>0</v>
      </c>
      <c r="BF146" s="144">
        <f>IF(O146="snížená",K146,0)</f>
        <v>0</v>
      </c>
      <c r="BG146" s="144">
        <f>IF(O146="zákl. přenesená",K146,0)</f>
        <v>0</v>
      </c>
      <c r="BH146" s="144">
        <f>IF(O146="sníž. přenesená",K146,0)</f>
        <v>0</v>
      </c>
      <c r="BI146" s="144">
        <f>IF(O146="nulová",K146,0)</f>
        <v>0</v>
      </c>
      <c r="BJ146" s="13" t="s">
        <v>86</v>
      </c>
      <c r="BK146" s="144">
        <f>ROUND(P146*H146,2)</f>
        <v>0</v>
      </c>
      <c r="BL146" s="13" t="s">
        <v>152</v>
      </c>
      <c r="BM146" s="143" t="s">
        <v>361</v>
      </c>
    </row>
    <row r="147" spans="2:65" s="1" customFormat="1" ht="19.5" x14ac:dyDescent="0.2">
      <c r="B147" s="28"/>
      <c r="D147" s="145" t="s">
        <v>154</v>
      </c>
      <c r="F147" s="146" t="s">
        <v>216</v>
      </c>
      <c r="I147" s="147"/>
      <c r="J147" s="147"/>
      <c r="M147" s="28"/>
      <c r="N147" s="148"/>
      <c r="X147" s="52"/>
      <c r="AT147" s="13" t="s">
        <v>154</v>
      </c>
      <c r="AU147" s="13" t="s">
        <v>88</v>
      </c>
    </row>
    <row r="148" spans="2:65" s="1" customFormat="1" ht="24.2" customHeight="1" x14ac:dyDescent="0.2">
      <c r="B148" s="28"/>
      <c r="C148" s="131" t="s">
        <v>362</v>
      </c>
      <c r="D148" s="131" t="s">
        <v>147</v>
      </c>
      <c r="E148" s="132" t="s">
        <v>363</v>
      </c>
      <c r="F148" s="133" t="s">
        <v>364</v>
      </c>
      <c r="G148" s="134" t="s">
        <v>150</v>
      </c>
      <c r="H148" s="135">
        <v>10</v>
      </c>
      <c r="I148" s="136"/>
      <c r="J148" s="136"/>
      <c r="K148" s="137">
        <f>ROUND(P148*H148,2)</f>
        <v>0</v>
      </c>
      <c r="L148" s="133" t="s">
        <v>151</v>
      </c>
      <c r="M148" s="28"/>
      <c r="N148" s="138" t="s">
        <v>1</v>
      </c>
      <c r="O148" s="139" t="s">
        <v>41</v>
      </c>
      <c r="P148" s="140">
        <f>I148+J148</f>
        <v>0</v>
      </c>
      <c r="Q148" s="140">
        <f>ROUND(I148*H148,2)</f>
        <v>0</v>
      </c>
      <c r="R148" s="140">
        <f>ROUND(J148*H148,2)</f>
        <v>0</v>
      </c>
      <c r="T148" s="141">
        <f>S148*H148</f>
        <v>0</v>
      </c>
      <c r="U148" s="141">
        <v>0</v>
      </c>
      <c r="V148" s="141">
        <f>U148*H148</f>
        <v>0</v>
      </c>
      <c r="W148" s="141">
        <v>0</v>
      </c>
      <c r="X148" s="142">
        <f>W148*H148</f>
        <v>0</v>
      </c>
      <c r="AR148" s="143" t="s">
        <v>152</v>
      </c>
      <c r="AT148" s="143" t="s">
        <v>147</v>
      </c>
      <c r="AU148" s="143" t="s">
        <v>88</v>
      </c>
      <c r="AY148" s="13" t="s">
        <v>145</v>
      </c>
      <c r="BE148" s="144">
        <f>IF(O148="základní",K148,0)</f>
        <v>0</v>
      </c>
      <c r="BF148" s="144">
        <f>IF(O148="snížená",K148,0)</f>
        <v>0</v>
      </c>
      <c r="BG148" s="144">
        <f>IF(O148="zákl. přenesená",K148,0)</f>
        <v>0</v>
      </c>
      <c r="BH148" s="144">
        <f>IF(O148="sníž. přenesená",K148,0)</f>
        <v>0</v>
      </c>
      <c r="BI148" s="144">
        <f>IF(O148="nulová",K148,0)</f>
        <v>0</v>
      </c>
      <c r="BJ148" s="13" t="s">
        <v>86</v>
      </c>
      <c r="BK148" s="144">
        <f>ROUND(P148*H148,2)</f>
        <v>0</v>
      </c>
      <c r="BL148" s="13" t="s">
        <v>152</v>
      </c>
      <c r="BM148" s="143" t="s">
        <v>365</v>
      </c>
    </row>
    <row r="149" spans="2:65" s="1" customFormat="1" ht="19.5" x14ac:dyDescent="0.2">
      <c r="B149" s="28"/>
      <c r="D149" s="145" t="s">
        <v>154</v>
      </c>
      <c r="F149" s="146" t="s">
        <v>366</v>
      </c>
      <c r="I149" s="147"/>
      <c r="J149" s="147"/>
      <c r="M149" s="28"/>
      <c r="N149" s="148"/>
      <c r="X149" s="52"/>
      <c r="AT149" s="13" t="s">
        <v>154</v>
      </c>
      <c r="AU149" s="13" t="s">
        <v>88</v>
      </c>
    </row>
    <row r="150" spans="2:65" s="1" customFormat="1" ht="24.2" customHeight="1" x14ac:dyDescent="0.2">
      <c r="B150" s="28"/>
      <c r="C150" s="149" t="s">
        <v>9</v>
      </c>
      <c r="D150" s="149" t="s">
        <v>207</v>
      </c>
      <c r="E150" s="150" t="s">
        <v>208</v>
      </c>
      <c r="F150" s="151" t="s">
        <v>209</v>
      </c>
      <c r="G150" s="152" t="s">
        <v>210</v>
      </c>
      <c r="H150" s="153">
        <v>0.2</v>
      </c>
      <c r="I150" s="154"/>
      <c r="J150" s="155"/>
      <c r="K150" s="156">
        <f>ROUND(P150*H150,2)</f>
        <v>0</v>
      </c>
      <c r="L150" s="151" t="s">
        <v>151</v>
      </c>
      <c r="M150" s="157"/>
      <c r="N150" s="158" t="s">
        <v>1</v>
      </c>
      <c r="O150" s="139" t="s">
        <v>41</v>
      </c>
      <c r="P150" s="140">
        <f>I150+J150</f>
        <v>0</v>
      </c>
      <c r="Q150" s="140">
        <f>ROUND(I150*H150,2)</f>
        <v>0</v>
      </c>
      <c r="R150" s="140">
        <f>ROUND(J150*H150,2)</f>
        <v>0</v>
      </c>
      <c r="T150" s="141">
        <f>S150*H150</f>
        <v>0</v>
      </c>
      <c r="U150" s="141">
        <v>1E-3</v>
      </c>
      <c r="V150" s="141">
        <f>U150*H150</f>
        <v>2.0000000000000001E-4</v>
      </c>
      <c r="W150" s="141">
        <v>0</v>
      </c>
      <c r="X150" s="142">
        <f>W150*H150</f>
        <v>0</v>
      </c>
      <c r="AR150" s="143" t="s">
        <v>186</v>
      </c>
      <c r="AT150" s="143" t="s">
        <v>207</v>
      </c>
      <c r="AU150" s="143" t="s">
        <v>88</v>
      </c>
      <c r="AY150" s="13" t="s">
        <v>145</v>
      </c>
      <c r="BE150" s="144">
        <f>IF(O150="základní",K150,0)</f>
        <v>0</v>
      </c>
      <c r="BF150" s="144">
        <f>IF(O150="snížená",K150,0)</f>
        <v>0</v>
      </c>
      <c r="BG150" s="144">
        <f>IF(O150="zákl. přenesená",K150,0)</f>
        <v>0</v>
      </c>
      <c r="BH150" s="144">
        <f>IF(O150="sníž. přenesená",K150,0)</f>
        <v>0</v>
      </c>
      <c r="BI150" s="144">
        <f>IF(O150="nulová",K150,0)</f>
        <v>0</v>
      </c>
      <c r="BJ150" s="13" t="s">
        <v>86</v>
      </c>
      <c r="BK150" s="144">
        <f>ROUND(P150*H150,2)</f>
        <v>0</v>
      </c>
      <c r="BL150" s="13" t="s">
        <v>152</v>
      </c>
      <c r="BM150" s="143" t="s">
        <v>367</v>
      </c>
    </row>
    <row r="151" spans="2:65" s="1" customFormat="1" ht="11.25" x14ac:dyDescent="0.2">
      <c r="B151" s="28"/>
      <c r="D151" s="145" t="s">
        <v>154</v>
      </c>
      <c r="F151" s="146" t="s">
        <v>209</v>
      </c>
      <c r="I151" s="147"/>
      <c r="J151" s="147"/>
      <c r="M151" s="28"/>
      <c r="N151" s="148"/>
      <c r="X151" s="52"/>
      <c r="AT151" s="13" t="s">
        <v>154</v>
      </c>
      <c r="AU151" s="13" t="s">
        <v>88</v>
      </c>
    </row>
    <row r="152" spans="2:65" s="1" customFormat="1" ht="24.2" customHeight="1" x14ac:dyDescent="0.2">
      <c r="B152" s="28"/>
      <c r="C152" s="131" t="s">
        <v>217</v>
      </c>
      <c r="D152" s="131" t="s">
        <v>147</v>
      </c>
      <c r="E152" s="132" t="s">
        <v>218</v>
      </c>
      <c r="F152" s="133" t="s">
        <v>219</v>
      </c>
      <c r="G152" s="134" t="s">
        <v>150</v>
      </c>
      <c r="H152" s="135">
        <v>12.4</v>
      </c>
      <c r="I152" s="136"/>
      <c r="J152" s="136"/>
      <c r="K152" s="137">
        <f>ROUND(P152*H152,2)</f>
        <v>0</v>
      </c>
      <c r="L152" s="133" t="s">
        <v>151</v>
      </c>
      <c r="M152" s="28"/>
      <c r="N152" s="138" t="s">
        <v>1</v>
      </c>
      <c r="O152" s="139" t="s">
        <v>41</v>
      </c>
      <c r="P152" s="140">
        <f>I152+J152</f>
        <v>0</v>
      </c>
      <c r="Q152" s="140">
        <f>ROUND(I152*H152,2)</f>
        <v>0</v>
      </c>
      <c r="R152" s="140">
        <f>ROUND(J152*H152,2)</f>
        <v>0</v>
      </c>
      <c r="T152" s="141">
        <f>S152*H152</f>
        <v>0</v>
      </c>
      <c r="U152" s="141">
        <v>0</v>
      </c>
      <c r="V152" s="141">
        <f>U152*H152</f>
        <v>0</v>
      </c>
      <c r="W152" s="141">
        <v>0</v>
      </c>
      <c r="X152" s="142">
        <f>W152*H152</f>
        <v>0</v>
      </c>
      <c r="AR152" s="143" t="s">
        <v>152</v>
      </c>
      <c r="AT152" s="143" t="s">
        <v>147</v>
      </c>
      <c r="AU152" s="143" t="s">
        <v>88</v>
      </c>
      <c r="AY152" s="13" t="s">
        <v>145</v>
      </c>
      <c r="BE152" s="144">
        <f>IF(O152="základní",K152,0)</f>
        <v>0</v>
      </c>
      <c r="BF152" s="144">
        <f>IF(O152="snížená",K152,0)</f>
        <v>0</v>
      </c>
      <c r="BG152" s="144">
        <f>IF(O152="zákl. přenesená",K152,0)</f>
        <v>0</v>
      </c>
      <c r="BH152" s="144">
        <f>IF(O152="sníž. přenesená",K152,0)</f>
        <v>0</v>
      </c>
      <c r="BI152" s="144">
        <f>IF(O152="nulová",K152,0)</f>
        <v>0</v>
      </c>
      <c r="BJ152" s="13" t="s">
        <v>86</v>
      </c>
      <c r="BK152" s="144">
        <f>ROUND(P152*H152,2)</f>
        <v>0</v>
      </c>
      <c r="BL152" s="13" t="s">
        <v>152</v>
      </c>
      <c r="BM152" s="143" t="s">
        <v>368</v>
      </c>
    </row>
    <row r="153" spans="2:65" s="1" customFormat="1" ht="19.5" x14ac:dyDescent="0.2">
      <c r="B153" s="28"/>
      <c r="D153" s="145" t="s">
        <v>154</v>
      </c>
      <c r="F153" s="146" t="s">
        <v>221</v>
      </c>
      <c r="I153" s="147"/>
      <c r="J153" s="147"/>
      <c r="M153" s="28"/>
      <c r="N153" s="148"/>
      <c r="X153" s="52"/>
      <c r="AT153" s="13" t="s">
        <v>154</v>
      </c>
      <c r="AU153" s="13" t="s">
        <v>88</v>
      </c>
    </row>
    <row r="154" spans="2:65" s="1" customFormat="1" ht="24.2" customHeight="1" x14ac:dyDescent="0.2">
      <c r="B154" s="28"/>
      <c r="C154" s="131" t="s">
        <v>222</v>
      </c>
      <c r="D154" s="131" t="s">
        <v>147</v>
      </c>
      <c r="E154" s="132" t="s">
        <v>223</v>
      </c>
      <c r="F154" s="133" t="s">
        <v>224</v>
      </c>
      <c r="G154" s="134" t="s">
        <v>150</v>
      </c>
      <c r="H154" s="135">
        <v>10</v>
      </c>
      <c r="I154" s="136"/>
      <c r="J154" s="136"/>
      <c r="K154" s="137">
        <f>ROUND(P154*H154,2)</f>
        <v>0</v>
      </c>
      <c r="L154" s="133" t="s">
        <v>151</v>
      </c>
      <c r="M154" s="28"/>
      <c r="N154" s="138" t="s">
        <v>1</v>
      </c>
      <c r="O154" s="139" t="s">
        <v>41</v>
      </c>
      <c r="P154" s="140">
        <f>I154+J154</f>
        <v>0</v>
      </c>
      <c r="Q154" s="140">
        <f>ROUND(I154*H154,2)</f>
        <v>0</v>
      </c>
      <c r="R154" s="140">
        <f>ROUND(J154*H154,2)</f>
        <v>0</v>
      </c>
      <c r="T154" s="141">
        <f>S154*H154</f>
        <v>0</v>
      </c>
      <c r="U154" s="141">
        <v>0</v>
      </c>
      <c r="V154" s="141">
        <f>U154*H154</f>
        <v>0</v>
      </c>
      <c r="W154" s="141">
        <v>0</v>
      </c>
      <c r="X154" s="142">
        <f>W154*H154</f>
        <v>0</v>
      </c>
      <c r="AR154" s="143" t="s">
        <v>152</v>
      </c>
      <c r="AT154" s="143" t="s">
        <v>147</v>
      </c>
      <c r="AU154" s="143" t="s">
        <v>88</v>
      </c>
      <c r="AY154" s="13" t="s">
        <v>145</v>
      </c>
      <c r="BE154" s="144">
        <f>IF(O154="základní",K154,0)</f>
        <v>0</v>
      </c>
      <c r="BF154" s="144">
        <f>IF(O154="snížená",K154,0)</f>
        <v>0</v>
      </c>
      <c r="BG154" s="144">
        <f>IF(O154="zákl. přenesená",K154,0)</f>
        <v>0</v>
      </c>
      <c r="BH154" s="144">
        <f>IF(O154="sníž. přenesená",K154,0)</f>
        <v>0</v>
      </c>
      <c r="BI154" s="144">
        <f>IF(O154="nulová",K154,0)</f>
        <v>0</v>
      </c>
      <c r="BJ154" s="13" t="s">
        <v>86</v>
      </c>
      <c r="BK154" s="144">
        <f>ROUND(P154*H154,2)</f>
        <v>0</v>
      </c>
      <c r="BL154" s="13" t="s">
        <v>152</v>
      </c>
      <c r="BM154" s="143" t="s">
        <v>369</v>
      </c>
    </row>
    <row r="155" spans="2:65" s="1" customFormat="1" ht="29.25" x14ac:dyDescent="0.2">
      <c r="B155" s="28"/>
      <c r="D155" s="145" t="s">
        <v>154</v>
      </c>
      <c r="F155" s="146" t="s">
        <v>226</v>
      </c>
      <c r="I155" s="147"/>
      <c r="J155" s="147"/>
      <c r="M155" s="28"/>
      <c r="N155" s="148"/>
      <c r="X155" s="52"/>
      <c r="AT155" s="13" t="s">
        <v>154</v>
      </c>
      <c r="AU155" s="13" t="s">
        <v>88</v>
      </c>
    </row>
    <row r="156" spans="2:65" s="11" customFormat="1" ht="22.9" customHeight="1" x14ac:dyDescent="0.2">
      <c r="B156" s="118"/>
      <c r="D156" s="119" t="s">
        <v>77</v>
      </c>
      <c r="E156" s="129" t="s">
        <v>160</v>
      </c>
      <c r="F156" s="129" t="s">
        <v>227</v>
      </c>
      <c r="I156" s="121"/>
      <c r="J156" s="121"/>
      <c r="K156" s="130">
        <f>BK156</f>
        <v>0</v>
      </c>
      <c r="M156" s="118"/>
      <c r="N156" s="123"/>
      <c r="Q156" s="124">
        <f>SUM(Q157:Q162)</f>
        <v>0</v>
      </c>
      <c r="R156" s="124">
        <f>SUM(R157:R162)</f>
        <v>0</v>
      </c>
      <c r="T156" s="125">
        <f>SUM(T157:T162)</f>
        <v>0</v>
      </c>
      <c r="V156" s="125">
        <f>SUM(V157:V162)</f>
        <v>5.8305580000000008</v>
      </c>
      <c r="X156" s="126">
        <f>SUM(X157:X162)</f>
        <v>0</v>
      </c>
      <c r="AR156" s="119" t="s">
        <v>86</v>
      </c>
      <c r="AT156" s="127" t="s">
        <v>77</v>
      </c>
      <c r="AU156" s="127" t="s">
        <v>86</v>
      </c>
      <c r="AY156" s="119" t="s">
        <v>145</v>
      </c>
      <c r="BK156" s="128">
        <f>SUM(BK157:BK162)</f>
        <v>0</v>
      </c>
    </row>
    <row r="157" spans="2:65" s="1" customFormat="1" ht="24.2" customHeight="1" x14ac:dyDescent="0.2">
      <c r="B157" s="28"/>
      <c r="C157" s="131" t="s">
        <v>228</v>
      </c>
      <c r="D157" s="131" t="s">
        <v>147</v>
      </c>
      <c r="E157" s="132" t="s">
        <v>229</v>
      </c>
      <c r="F157" s="133" t="s">
        <v>230</v>
      </c>
      <c r="G157" s="134" t="s">
        <v>163</v>
      </c>
      <c r="H157" s="135">
        <v>17.600000000000001</v>
      </c>
      <c r="I157" s="136"/>
      <c r="J157" s="136"/>
      <c r="K157" s="137">
        <f>ROUND(P157*H157,2)</f>
        <v>0</v>
      </c>
      <c r="L157" s="133" t="s">
        <v>151</v>
      </c>
      <c r="M157" s="28"/>
      <c r="N157" s="138" t="s">
        <v>1</v>
      </c>
      <c r="O157" s="139" t="s">
        <v>41</v>
      </c>
      <c r="P157" s="140">
        <f>I157+J157</f>
        <v>0</v>
      </c>
      <c r="Q157" s="140">
        <f>ROUND(I157*H157,2)</f>
        <v>0</v>
      </c>
      <c r="R157" s="140">
        <f>ROUND(J157*H157,2)</f>
        <v>0</v>
      </c>
      <c r="T157" s="141">
        <f>S157*H157</f>
        <v>0</v>
      </c>
      <c r="U157" s="141">
        <v>0.24127000000000001</v>
      </c>
      <c r="V157" s="141">
        <f>U157*H157</f>
        <v>4.2463520000000008</v>
      </c>
      <c r="W157" s="141">
        <v>0</v>
      </c>
      <c r="X157" s="142">
        <f>W157*H157</f>
        <v>0</v>
      </c>
      <c r="AR157" s="143" t="s">
        <v>152</v>
      </c>
      <c r="AT157" s="143" t="s">
        <v>147</v>
      </c>
      <c r="AU157" s="143" t="s">
        <v>88</v>
      </c>
      <c r="AY157" s="13" t="s">
        <v>145</v>
      </c>
      <c r="BE157" s="144">
        <f>IF(O157="základní",K157,0)</f>
        <v>0</v>
      </c>
      <c r="BF157" s="144">
        <f>IF(O157="snížená",K157,0)</f>
        <v>0</v>
      </c>
      <c r="BG157" s="144">
        <f>IF(O157="zákl. přenesená",K157,0)</f>
        <v>0</v>
      </c>
      <c r="BH157" s="144">
        <f>IF(O157="sníž. přenesená",K157,0)</f>
        <v>0</v>
      </c>
      <c r="BI157" s="144">
        <f>IF(O157="nulová",K157,0)</f>
        <v>0</v>
      </c>
      <c r="BJ157" s="13" t="s">
        <v>86</v>
      </c>
      <c r="BK157" s="144">
        <f>ROUND(P157*H157,2)</f>
        <v>0</v>
      </c>
      <c r="BL157" s="13" t="s">
        <v>152</v>
      </c>
      <c r="BM157" s="143" t="s">
        <v>370</v>
      </c>
    </row>
    <row r="158" spans="2:65" s="1" customFormat="1" ht="19.5" x14ac:dyDescent="0.2">
      <c r="B158" s="28"/>
      <c r="D158" s="145" t="s">
        <v>154</v>
      </c>
      <c r="F158" s="146" t="s">
        <v>232</v>
      </c>
      <c r="I158" s="147"/>
      <c r="J158" s="147"/>
      <c r="M158" s="28"/>
      <c r="N158" s="148"/>
      <c r="X158" s="52"/>
      <c r="AT158" s="13" t="s">
        <v>154</v>
      </c>
      <c r="AU158" s="13" t="s">
        <v>88</v>
      </c>
    </row>
    <row r="159" spans="2:65" s="1" customFormat="1" ht="24.2" customHeight="1" x14ac:dyDescent="0.2">
      <c r="B159" s="28"/>
      <c r="C159" s="149" t="s">
        <v>233</v>
      </c>
      <c r="D159" s="149" t="s">
        <v>207</v>
      </c>
      <c r="E159" s="150" t="s">
        <v>234</v>
      </c>
      <c r="F159" s="151" t="s">
        <v>235</v>
      </c>
      <c r="G159" s="152" t="s">
        <v>236</v>
      </c>
      <c r="H159" s="153">
        <v>100.584</v>
      </c>
      <c r="I159" s="154"/>
      <c r="J159" s="155"/>
      <c r="K159" s="156">
        <f>ROUND(P159*H159,2)</f>
        <v>0</v>
      </c>
      <c r="L159" s="151" t="s">
        <v>151</v>
      </c>
      <c r="M159" s="157"/>
      <c r="N159" s="158" t="s">
        <v>1</v>
      </c>
      <c r="O159" s="139" t="s">
        <v>41</v>
      </c>
      <c r="P159" s="140">
        <f>I159+J159</f>
        <v>0</v>
      </c>
      <c r="Q159" s="140">
        <f>ROUND(I159*H159,2)</f>
        <v>0</v>
      </c>
      <c r="R159" s="140">
        <f>ROUND(J159*H159,2)</f>
        <v>0</v>
      </c>
      <c r="T159" s="141">
        <f>S159*H159</f>
        <v>0</v>
      </c>
      <c r="U159" s="141">
        <v>1.2E-2</v>
      </c>
      <c r="V159" s="141">
        <f>U159*H159</f>
        <v>1.2070080000000001</v>
      </c>
      <c r="W159" s="141">
        <v>0</v>
      </c>
      <c r="X159" s="142">
        <f>W159*H159</f>
        <v>0</v>
      </c>
      <c r="AR159" s="143" t="s">
        <v>186</v>
      </c>
      <c r="AT159" s="143" t="s">
        <v>207</v>
      </c>
      <c r="AU159" s="143" t="s">
        <v>88</v>
      </c>
      <c r="AY159" s="13" t="s">
        <v>145</v>
      </c>
      <c r="BE159" s="144">
        <f>IF(O159="základní",K159,0)</f>
        <v>0</v>
      </c>
      <c r="BF159" s="144">
        <f>IF(O159="snížená",K159,0)</f>
        <v>0</v>
      </c>
      <c r="BG159" s="144">
        <f>IF(O159="zákl. přenesená",K159,0)</f>
        <v>0</v>
      </c>
      <c r="BH159" s="144">
        <f>IF(O159="sníž. přenesená",K159,0)</f>
        <v>0</v>
      </c>
      <c r="BI159" s="144">
        <f>IF(O159="nulová",K159,0)</f>
        <v>0</v>
      </c>
      <c r="BJ159" s="13" t="s">
        <v>86</v>
      </c>
      <c r="BK159" s="144">
        <f>ROUND(P159*H159,2)</f>
        <v>0</v>
      </c>
      <c r="BL159" s="13" t="s">
        <v>152</v>
      </c>
      <c r="BM159" s="143" t="s">
        <v>371</v>
      </c>
    </row>
    <row r="160" spans="2:65" s="1" customFormat="1" ht="11.25" x14ac:dyDescent="0.2">
      <c r="B160" s="28"/>
      <c r="D160" s="145" t="s">
        <v>154</v>
      </c>
      <c r="F160" s="146" t="s">
        <v>235</v>
      </c>
      <c r="I160" s="147"/>
      <c r="J160" s="147"/>
      <c r="M160" s="28"/>
      <c r="N160" s="148"/>
      <c r="X160" s="52"/>
      <c r="AT160" s="13" t="s">
        <v>154</v>
      </c>
      <c r="AU160" s="13" t="s">
        <v>88</v>
      </c>
    </row>
    <row r="161" spans="2:65" s="1" customFormat="1" ht="24.2" customHeight="1" x14ac:dyDescent="0.2">
      <c r="B161" s="28"/>
      <c r="C161" s="131" t="s">
        <v>238</v>
      </c>
      <c r="D161" s="131" t="s">
        <v>147</v>
      </c>
      <c r="E161" s="132" t="s">
        <v>239</v>
      </c>
      <c r="F161" s="133" t="s">
        <v>240</v>
      </c>
      <c r="G161" s="134" t="s">
        <v>163</v>
      </c>
      <c r="H161" s="135">
        <v>15.1</v>
      </c>
      <c r="I161" s="136"/>
      <c r="J161" s="136"/>
      <c r="K161" s="137">
        <f>ROUND(P161*H161,2)</f>
        <v>0</v>
      </c>
      <c r="L161" s="133" t="s">
        <v>1</v>
      </c>
      <c r="M161" s="28"/>
      <c r="N161" s="138" t="s">
        <v>1</v>
      </c>
      <c r="O161" s="139" t="s">
        <v>41</v>
      </c>
      <c r="P161" s="140">
        <f>I161+J161</f>
        <v>0</v>
      </c>
      <c r="Q161" s="140">
        <f>ROUND(I161*H161,2)</f>
        <v>0</v>
      </c>
      <c r="R161" s="140">
        <f>ROUND(J161*H161,2)</f>
        <v>0</v>
      </c>
      <c r="T161" s="141">
        <f>S161*H161</f>
        <v>0</v>
      </c>
      <c r="U161" s="141">
        <v>2.4979999999999999E-2</v>
      </c>
      <c r="V161" s="141">
        <f>U161*H161</f>
        <v>0.37719799999999998</v>
      </c>
      <c r="W161" s="141">
        <v>0</v>
      </c>
      <c r="X161" s="142">
        <f>W161*H161</f>
        <v>0</v>
      </c>
      <c r="AR161" s="143" t="s">
        <v>152</v>
      </c>
      <c r="AT161" s="143" t="s">
        <v>147</v>
      </c>
      <c r="AU161" s="143" t="s">
        <v>88</v>
      </c>
      <c r="AY161" s="13" t="s">
        <v>145</v>
      </c>
      <c r="BE161" s="144">
        <f>IF(O161="základní",K161,0)</f>
        <v>0</v>
      </c>
      <c r="BF161" s="144">
        <f>IF(O161="snížená",K161,0)</f>
        <v>0</v>
      </c>
      <c r="BG161" s="144">
        <f>IF(O161="zákl. přenesená",K161,0)</f>
        <v>0</v>
      </c>
      <c r="BH161" s="144">
        <f>IF(O161="sníž. přenesená",K161,0)</f>
        <v>0</v>
      </c>
      <c r="BI161" s="144">
        <f>IF(O161="nulová",K161,0)</f>
        <v>0</v>
      </c>
      <c r="BJ161" s="13" t="s">
        <v>86</v>
      </c>
      <c r="BK161" s="144">
        <f>ROUND(P161*H161,2)</f>
        <v>0</v>
      </c>
      <c r="BL161" s="13" t="s">
        <v>152</v>
      </c>
      <c r="BM161" s="143" t="s">
        <v>372</v>
      </c>
    </row>
    <row r="162" spans="2:65" s="1" customFormat="1" ht="29.25" x14ac:dyDescent="0.2">
      <c r="B162" s="28"/>
      <c r="D162" s="145" t="s">
        <v>154</v>
      </c>
      <c r="F162" s="146" t="s">
        <v>242</v>
      </c>
      <c r="I162" s="147"/>
      <c r="J162" s="147"/>
      <c r="M162" s="28"/>
      <c r="N162" s="148"/>
      <c r="X162" s="52"/>
      <c r="AT162" s="13" t="s">
        <v>154</v>
      </c>
      <c r="AU162" s="13" t="s">
        <v>88</v>
      </c>
    </row>
    <row r="163" spans="2:65" s="11" customFormat="1" ht="22.9" customHeight="1" x14ac:dyDescent="0.2">
      <c r="B163" s="118"/>
      <c r="D163" s="119" t="s">
        <v>77</v>
      </c>
      <c r="E163" s="129" t="s">
        <v>170</v>
      </c>
      <c r="F163" s="129" t="s">
        <v>243</v>
      </c>
      <c r="I163" s="121"/>
      <c r="J163" s="121"/>
      <c r="K163" s="130">
        <f>BK163</f>
        <v>0</v>
      </c>
      <c r="M163" s="118"/>
      <c r="N163" s="123"/>
      <c r="Q163" s="124">
        <f>SUM(Q164:Q177)</f>
        <v>0</v>
      </c>
      <c r="R163" s="124">
        <f>SUM(R164:R177)</f>
        <v>0</v>
      </c>
      <c r="T163" s="125">
        <f>SUM(T164:T177)</f>
        <v>0</v>
      </c>
      <c r="V163" s="125">
        <f>SUM(V164:V177)</f>
        <v>2.7928042</v>
      </c>
      <c r="X163" s="126">
        <f>SUM(X164:X177)</f>
        <v>0</v>
      </c>
      <c r="AR163" s="119" t="s">
        <v>86</v>
      </c>
      <c r="AT163" s="127" t="s">
        <v>77</v>
      </c>
      <c r="AU163" s="127" t="s">
        <v>86</v>
      </c>
      <c r="AY163" s="119" t="s">
        <v>145</v>
      </c>
      <c r="BK163" s="128">
        <f>SUM(BK164:BK177)</f>
        <v>0</v>
      </c>
    </row>
    <row r="164" spans="2:65" s="1" customFormat="1" ht="24" x14ac:dyDescent="0.2">
      <c r="B164" s="28"/>
      <c r="C164" s="131" t="s">
        <v>244</v>
      </c>
      <c r="D164" s="131" t="s">
        <v>147</v>
      </c>
      <c r="E164" s="132" t="s">
        <v>245</v>
      </c>
      <c r="F164" s="133" t="s">
        <v>246</v>
      </c>
      <c r="G164" s="134" t="s">
        <v>150</v>
      </c>
      <c r="H164" s="135">
        <v>2.2000000000000002</v>
      </c>
      <c r="I164" s="136"/>
      <c r="J164" s="136"/>
      <c r="K164" s="137">
        <f>ROUND(P164*H164,2)</f>
        <v>0</v>
      </c>
      <c r="L164" s="133" t="s">
        <v>151</v>
      </c>
      <c r="M164" s="28"/>
      <c r="N164" s="138" t="s">
        <v>1</v>
      </c>
      <c r="O164" s="139" t="s">
        <v>41</v>
      </c>
      <c r="P164" s="140">
        <f>I164+J164</f>
        <v>0</v>
      </c>
      <c r="Q164" s="140">
        <f>ROUND(I164*H164,2)</f>
        <v>0</v>
      </c>
      <c r="R164" s="140">
        <f>ROUND(J164*H164,2)</f>
        <v>0</v>
      </c>
      <c r="T164" s="141">
        <f>S164*H164</f>
        <v>0</v>
      </c>
      <c r="U164" s="141">
        <v>0</v>
      </c>
      <c r="V164" s="141">
        <f>U164*H164</f>
        <v>0</v>
      </c>
      <c r="W164" s="141">
        <v>0</v>
      </c>
      <c r="X164" s="142">
        <f>W164*H164</f>
        <v>0</v>
      </c>
      <c r="AR164" s="143" t="s">
        <v>152</v>
      </c>
      <c r="AT164" s="143" t="s">
        <v>147</v>
      </c>
      <c r="AU164" s="143" t="s">
        <v>88</v>
      </c>
      <c r="AY164" s="13" t="s">
        <v>145</v>
      </c>
      <c r="BE164" s="144">
        <f>IF(O164="základní",K164,0)</f>
        <v>0</v>
      </c>
      <c r="BF164" s="144">
        <f>IF(O164="snížená",K164,0)</f>
        <v>0</v>
      </c>
      <c r="BG164" s="144">
        <f>IF(O164="zákl. přenesená",K164,0)</f>
        <v>0</v>
      </c>
      <c r="BH164" s="144">
        <f>IF(O164="sníž. přenesená",K164,0)</f>
        <v>0</v>
      </c>
      <c r="BI164" s="144">
        <f>IF(O164="nulová",K164,0)</f>
        <v>0</v>
      </c>
      <c r="BJ164" s="13" t="s">
        <v>86</v>
      </c>
      <c r="BK164" s="144">
        <f>ROUND(P164*H164,2)</f>
        <v>0</v>
      </c>
      <c r="BL164" s="13" t="s">
        <v>152</v>
      </c>
      <c r="BM164" s="143" t="s">
        <v>373</v>
      </c>
    </row>
    <row r="165" spans="2:65" s="1" customFormat="1" ht="19.5" x14ac:dyDescent="0.2">
      <c r="B165" s="28"/>
      <c r="D165" s="145" t="s">
        <v>154</v>
      </c>
      <c r="F165" s="146" t="s">
        <v>248</v>
      </c>
      <c r="I165" s="147"/>
      <c r="J165" s="147"/>
      <c r="M165" s="28"/>
      <c r="N165" s="148"/>
      <c r="X165" s="52"/>
      <c r="AT165" s="13" t="s">
        <v>154</v>
      </c>
      <c r="AU165" s="13" t="s">
        <v>88</v>
      </c>
    </row>
    <row r="166" spans="2:65" s="1" customFormat="1" ht="24" x14ac:dyDescent="0.2">
      <c r="B166" s="28"/>
      <c r="C166" s="131" t="s">
        <v>249</v>
      </c>
      <c r="D166" s="131" t="s">
        <v>147</v>
      </c>
      <c r="E166" s="132" t="s">
        <v>250</v>
      </c>
      <c r="F166" s="133" t="s">
        <v>251</v>
      </c>
      <c r="G166" s="134" t="s">
        <v>150</v>
      </c>
      <c r="H166" s="135">
        <v>10.26</v>
      </c>
      <c r="I166" s="136"/>
      <c r="J166" s="136"/>
      <c r="K166" s="137">
        <f>ROUND(P166*H166,2)</f>
        <v>0</v>
      </c>
      <c r="L166" s="133" t="s">
        <v>151</v>
      </c>
      <c r="M166" s="28"/>
      <c r="N166" s="138" t="s">
        <v>1</v>
      </c>
      <c r="O166" s="139" t="s">
        <v>41</v>
      </c>
      <c r="P166" s="140">
        <f>I166+J166</f>
        <v>0</v>
      </c>
      <c r="Q166" s="140">
        <f>ROUND(I166*H166,2)</f>
        <v>0</v>
      </c>
      <c r="R166" s="140">
        <f>ROUND(J166*H166,2)</f>
        <v>0</v>
      </c>
      <c r="T166" s="141">
        <f>S166*H166</f>
        <v>0</v>
      </c>
      <c r="U166" s="141">
        <v>0</v>
      </c>
      <c r="V166" s="141">
        <f>U166*H166</f>
        <v>0</v>
      </c>
      <c r="W166" s="141">
        <v>0</v>
      </c>
      <c r="X166" s="142">
        <f>W166*H166</f>
        <v>0</v>
      </c>
      <c r="AR166" s="143" t="s">
        <v>152</v>
      </c>
      <c r="AT166" s="143" t="s">
        <v>147</v>
      </c>
      <c r="AU166" s="143" t="s">
        <v>88</v>
      </c>
      <c r="AY166" s="13" t="s">
        <v>145</v>
      </c>
      <c r="BE166" s="144">
        <f>IF(O166="základní",K166,0)</f>
        <v>0</v>
      </c>
      <c r="BF166" s="144">
        <f>IF(O166="snížená",K166,0)</f>
        <v>0</v>
      </c>
      <c r="BG166" s="144">
        <f>IF(O166="zákl. přenesená",K166,0)</f>
        <v>0</v>
      </c>
      <c r="BH166" s="144">
        <f>IF(O166="sníž. přenesená",K166,0)</f>
        <v>0</v>
      </c>
      <c r="BI166" s="144">
        <f>IF(O166="nulová",K166,0)</f>
        <v>0</v>
      </c>
      <c r="BJ166" s="13" t="s">
        <v>86</v>
      </c>
      <c r="BK166" s="144">
        <f>ROUND(P166*H166,2)</f>
        <v>0</v>
      </c>
      <c r="BL166" s="13" t="s">
        <v>152</v>
      </c>
      <c r="BM166" s="143" t="s">
        <v>374</v>
      </c>
    </row>
    <row r="167" spans="2:65" s="1" customFormat="1" ht="19.5" x14ac:dyDescent="0.2">
      <c r="B167" s="28"/>
      <c r="D167" s="145" t="s">
        <v>154</v>
      </c>
      <c r="F167" s="146" t="s">
        <v>253</v>
      </c>
      <c r="I167" s="147"/>
      <c r="J167" s="147"/>
      <c r="M167" s="28"/>
      <c r="N167" s="148"/>
      <c r="X167" s="52"/>
      <c r="AT167" s="13" t="s">
        <v>154</v>
      </c>
      <c r="AU167" s="13" t="s">
        <v>88</v>
      </c>
    </row>
    <row r="168" spans="2:65" s="1" customFormat="1" ht="24.2" customHeight="1" x14ac:dyDescent="0.2">
      <c r="B168" s="28"/>
      <c r="C168" s="131" t="s">
        <v>8</v>
      </c>
      <c r="D168" s="131" t="s">
        <v>147</v>
      </c>
      <c r="E168" s="132" t="s">
        <v>254</v>
      </c>
      <c r="F168" s="133" t="s">
        <v>255</v>
      </c>
      <c r="G168" s="134" t="s">
        <v>150</v>
      </c>
      <c r="H168" s="135">
        <v>2.2000000000000002</v>
      </c>
      <c r="I168" s="136"/>
      <c r="J168" s="136"/>
      <c r="K168" s="137">
        <f>ROUND(P168*H168,2)</f>
        <v>0</v>
      </c>
      <c r="L168" s="133" t="s">
        <v>151</v>
      </c>
      <c r="M168" s="28"/>
      <c r="N168" s="138" t="s">
        <v>1</v>
      </c>
      <c r="O168" s="139" t="s">
        <v>41</v>
      </c>
      <c r="P168" s="140">
        <f>I168+J168</f>
        <v>0</v>
      </c>
      <c r="Q168" s="140">
        <f>ROUND(I168*H168,2)</f>
        <v>0</v>
      </c>
      <c r="R168" s="140">
        <f>ROUND(J168*H168,2)</f>
        <v>0</v>
      </c>
      <c r="T168" s="141">
        <f>S168*H168</f>
        <v>0</v>
      </c>
      <c r="U168" s="141">
        <v>0</v>
      </c>
      <c r="V168" s="141">
        <f>U168*H168</f>
        <v>0</v>
      </c>
      <c r="W168" s="141">
        <v>0</v>
      </c>
      <c r="X168" s="142">
        <f>W168*H168</f>
        <v>0</v>
      </c>
      <c r="AR168" s="143" t="s">
        <v>152</v>
      </c>
      <c r="AT168" s="143" t="s">
        <v>147</v>
      </c>
      <c r="AU168" s="143" t="s">
        <v>88</v>
      </c>
      <c r="AY168" s="13" t="s">
        <v>145</v>
      </c>
      <c r="BE168" s="144">
        <f>IF(O168="základní",K168,0)</f>
        <v>0</v>
      </c>
      <c r="BF168" s="144">
        <f>IF(O168="snížená",K168,0)</f>
        <v>0</v>
      </c>
      <c r="BG168" s="144">
        <f>IF(O168="zákl. přenesená",K168,0)</f>
        <v>0</v>
      </c>
      <c r="BH168" s="144">
        <f>IF(O168="sníž. přenesená",K168,0)</f>
        <v>0</v>
      </c>
      <c r="BI168" s="144">
        <f>IF(O168="nulová",K168,0)</f>
        <v>0</v>
      </c>
      <c r="BJ168" s="13" t="s">
        <v>86</v>
      </c>
      <c r="BK168" s="144">
        <f>ROUND(P168*H168,2)</f>
        <v>0</v>
      </c>
      <c r="BL168" s="13" t="s">
        <v>152</v>
      </c>
      <c r="BM168" s="143" t="s">
        <v>375</v>
      </c>
    </row>
    <row r="169" spans="2:65" s="1" customFormat="1" ht="29.25" x14ac:dyDescent="0.2">
      <c r="B169" s="28"/>
      <c r="D169" s="145" t="s">
        <v>154</v>
      </c>
      <c r="F169" s="146" t="s">
        <v>257</v>
      </c>
      <c r="I169" s="147"/>
      <c r="J169" s="147"/>
      <c r="M169" s="28"/>
      <c r="N169" s="148"/>
      <c r="X169" s="52"/>
      <c r="AT169" s="13" t="s">
        <v>154</v>
      </c>
      <c r="AU169" s="13" t="s">
        <v>88</v>
      </c>
    </row>
    <row r="170" spans="2:65" s="1" customFormat="1" ht="24.2" customHeight="1" x14ac:dyDescent="0.2">
      <c r="B170" s="28"/>
      <c r="C170" s="131" t="s">
        <v>258</v>
      </c>
      <c r="D170" s="131" t="s">
        <v>147</v>
      </c>
      <c r="E170" s="132" t="s">
        <v>259</v>
      </c>
      <c r="F170" s="133" t="s">
        <v>260</v>
      </c>
      <c r="G170" s="134" t="s">
        <v>150</v>
      </c>
      <c r="H170" s="135">
        <v>12.46</v>
      </c>
      <c r="I170" s="136"/>
      <c r="J170" s="136"/>
      <c r="K170" s="137">
        <f>ROUND(P170*H170,2)</f>
        <v>0</v>
      </c>
      <c r="L170" s="133" t="s">
        <v>151</v>
      </c>
      <c r="M170" s="28"/>
      <c r="N170" s="138" t="s">
        <v>1</v>
      </c>
      <c r="O170" s="139" t="s">
        <v>41</v>
      </c>
      <c r="P170" s="140">
        <f>I170+J170</f>
        <v>0</v>
      </c>
      <c r="Q170" s="140">
        <f>ROUND(I170*H170,2)</f>
        <v>0</v>
      </c>
      <c r="R170" s="140">
        <f>ROUND(J170*H170,2)</f>
        <v>0</v>
      </c>
      <c r="T170" s="141">
        <f>S170*H170</f>
        <v>0</v>
      </c>
      <c r="U170" s="141">
        <v>8.9219999999999994E-2</v>
      </c>
      <c r="V170" s="141">
        <f>U170*H170</f>
        <v>1.1116812</v>
      </c>
      <c r="W170" s="141">
        <v>0</v>
      </c>
      <c r="X170" s="142">
        <f>W170*H170</f>
        <v>0</v>
      </c>
      <c r="AR170" s="143" t="s">
        <v>152</v>
      </c>
      <c r="AT170" s="143" t="s">
        <v>147</v>
      </c>
      <c r="AU170" s="143" t="s">
        <v>88</v>
      </c>
      <c r="AY170" s="13" t="s">
        <v>145</v>
      </c>
      <c r="BE170" s="144">
        <f>IF(O170="základní",K170,0)</f>
        <v>0</v>
      </c>
      <c r="BF170" s="144">
        <f>IF(O170="snížená",K170,0)</f>
        <v>0</v>
      </c>
      <c r="BG170" s="144">
        <f>IF(O170="zákl. přenesená",K170,0)</f>
        <v>0</v>
      </c>
      <c r="BH170" s="144">
        <f>IF(O170="sníž. přenesená",K170,0)</f>
        <v>0</v>
      </c>
      <c r="BI170" s="144">
        <f>IF(O170="nulová",K170,0)</f>
        <v>0</v>
      </c>
      <c r="BJ170" s="13" t="s">
        <v>86</v>
      </c>
      <c r="BK170" s="144">
        <f>ROUND(P170*H170,2)</f>
        <v>0</v>
      </c>
      <c r="BL170" s="13" t="s">
        <v>152</v>
      </c>
      <c r="BM170" s="143" t="s">
        <v>376</v>
      </c>
    </row>
    <row r="171" spans="2:65" s="1" customFormat="1" ht="48.75" x14ac:dyDescent="0.2">
      <c r="B171" s="28"/>
      <c r="D171" s="145" t="s">
        <v>154</v>
      </c>
      <c r="F171" s="146" t="s">
        <v>262</v>
      </c>
      <c r="I171" s="147"/>
      <c r="J171" s="147"/>
      <c r="M171" s="28"/>
      <c r="N171" s="148"/>
      <c r="X171" s="52"/>
      <c r="AT171" s="13" t="s">
        <v>154</v>
      </c>
      <c r="AU171" s="13" t="s">
        <v>88</v>
      </c>
    </row>
    <row r="172" spans="2:65" s="1" customFormat="1" ht="24" x14ac:dyDescent="0.2">
      <c r="B172" s="28"/>
      <c r="C172" s="149" t="s">
        <v>263</v>
      </c>
      <c r="D172" s="149" t="s">
        <v>207</v>
      </c>
      <c r="E172" s="150" t="s">
        <v>264</v>
      </c>
      <c r="F172" s="151" t="s">
        <v>265</v>
      </c>
      <c r="G172" s="152" t="s">
        <v>150</v>
      </c>
      <c r="H172" s="153">
        <v>11.488</v>
      </c>
      <c r="I172" s="154"/>
      <c r="J172" s="155"/>
      <c r="K172" s="156">
        <f>ROUND(P172*H172,2)</f>
        <v>0</v>
      </c>
      <c r="L172" s="151" t="s">
        <v>151</v>
      </c>
      <c r="M172" s="157"/>
      <c r="N172" s="158" t="s">
        <v>1</v>
      </c>
      <c r="O172" s="139" t="s">
        <v>41</v>
      </c>
      <c r="P172" s="140">
        <f>I172+J172</f>
        <v>0</v>
      </c>
      <c r="Q172" s="140">
        <f>ROUND(I172*H172,2)</f>
        <v>0</v>
      </c>
      <c r="R172" s="140">
        <f>ROUND(J172*H172,2)</f>
        <v>0</v>
      </c>
      <c r="T172" s="141">
        <f>S172*H172</f>
        <v>0</v>
      </c>
      <c r="U172" s="141">
        <v>0.13100000000000001</v>
      </c>
      <c r="V172" s="141">
        <f>U172*H172</f>
        <v>1.504928</v>
      </c>
      <c r="W172" s="141">
        <v>0</v>
      </c>
      <c r="X172" s="142">
        <f>W172*H172</f>
        <v>0</v>
      </c>
      <c r="AR172" s="143" t="s">
        <v>186</v>
      </c>
      <c r="AT172" s="143" t="s">
        <v>207</v>
      </c>
      <c r="AU172" s="143" t="s">
        <v>88</v>
      </c>
      <c r="AY172" s="13" t="s">
        <v>145</v>
      </c>
      <c r="BE172" s="144">
        <f>IF(O172="základní",K172,0)</f>
        <v>0</v>
      </c>
      <c r="BF172" s="144">
        <f>IF(O172="snížená",K172,0)</f>
        <v>0</v>
      </c>
      <c r="BG172" s="144">
        <f>IF(O172="zákl. přenesená",K172,0)</f>
        <v>0</v>
      </c>
      <c r="BH172" s="144">
        <f>IF(O172="sníž. přenesená",K172,0)</f>
        <v>0</v>
      </c>
      <c r="BI172" s="144">
        <f>IF(O172="nulová",K172,0)</f>
        <v>0</v>
      </c>
      <c r="BJ172" s="13" t="s">
        <v>86</v>
      </c>
      <c r="BK172" s="144">
        <f>ROUND(P172*H172,2)</f>
        <v>0</v>
      </c>
      <c r="BL172" s="13" t="s">
        <v>152</v>
      </c>
      <c r="BM172" s="143" t="s">
        <v>377</v>
      </c>
    </row>
    <row r="173" spans="2:65" s="1" customFormat="1" ht="11.25" x14ac:dyDescent="0.2">
      <c r="B173" s="28"/>
      <c r="D173" s="145" t="s">
        <v>154</v>
      </c>
      <c r="F173" s="146" t="s">
        <v>265</v>
      </c>
      <c r="I173" s="147"/>
      <c r="J173" s="147"/>
      <c r="M173" s="28"/>
      <c r="N173" s="148"/>
      <c r="X173" s="52"/>
      <c r="AT173" s="13" t="s">
        <v>154</v>
      </c>
      <c r="AU173" s="13" t="s">
        <v>88</v>
      </c>
    </row>
    <row r="174" spans="2:65" s="1" customFormat="1" ht="24.2" customHeight="1" x14ac:dyDescent="0.2">
      <c r="B174" s="28"/>
      <c r="C174" s="149" t="s">
        <v>267</v>
      </c>
      <c r="D174" s="149" t="s">
        <v>207</v>
      </c>
      <c r="E174" s="150" t="s">
        <v>268</v>
      </c>
      <c r="F174" s="151" t="s">
        <v>269</v>
      </c>
      <c r="G174" s="152" t="s">
        <v>150</v>
      </c>
      <c r="H174" s="153">
        <v>1.345</v>
      </c>
      <c r="I174" s="154"/>
      <c r="J174" s="155"/>
      <c r="K174" s="156">
        <f>ROUND(P174*H174,2)</f>
        <v>0</v>
      </c>
      <c r="L174" s="151" t="s">
        <v>151</v>
      </c>
      <c r="M174" s="157"/>
      <c r="N174" s="158" t="s">
        <v>1</v>
      </c>
      <c r="O174" s="139" t="s">
        <v>41</v>
      </c>
      <c r="P174" s="140">
        <f>I174+J174</f>
        <v>0</v>
      </c>
      <c r="Q174" s="140">
        <f>ROUND(I174*H174,2)</f>
        <v>0</v>
      </c>
      <c r="R174" s="140">
        <f>ROUND(J174*H174,2)</f>
        <v>0</v>
      </c>
      <c r="T174" s="141">
        <f>S174*H174</f>
        <v>0</v>
      </c>
      <c r="U174" s="141">
        <v>0.13100000000000001</v>
      </c>
      <c r="V174" s="141">
        <f>U174*H174</f>
        <v>0.17619499999999999</v>
      </c>
      <c r="W174" s="141">
        <v>0</v>
      </c>
      <c r="X174" s="142">
        <f>W174*H174</f>
        <v>0</v>
      </c>
      <c r="AR174" s="143" t="s">
        <v>186</v>
      </c>
      <c r="AT174" s="143" t="s">
        <v>207</v>
      </c>
      <c r="AU174" s="143" t="s">
        <v>88</v>
      </c>
      <c r="AY174" s="13" t="s">
        <v>145</v>
      </c>
      <c r="BE174" s="144">
        <f>IF(O174="základní",K174,0)</f>
        <v>0</v>
      </c>
      <c r="BF174" s="144">
        <f>IF(O174="snížená",K174,0)</f>
        <v>0</v>
      </c>
      <c r="BG174" s="144">
        <f>IF(O174="zákl. přenesená",K174,0)</f>
        <v>0</v>
      </c>
      <c r="BH174" s="144">
        <f>IF(O174="sníž. přenesená",K174,0)</f>
        <v>0</v>
      </c>
      <c r="BI174" s="144">
        <f>IF(O174="nulová",K174,0)</f>
        <v>0</v>
      </c>
      <c r="BJ174" s="13" t="s">
        <v>86</v>
      </c>
      <c r="BK174" s="144">
        <f>ROUND(P174*H174,2)</f>
        <v>0</v>
      </c>
      <c r="BL174" s="13" t="s">
        <v>152</v>
      </c>
      <c r="BM174" s="143" t="s">
        <v>378</v>
      </c>
    </row>
    <row r="175" spans="2:65" s="1" customFormat="1" ht="19.5" x14ac:dyDescent="0.2">
      <c r="B175" s="28"/>
      <c r="D175" s="145" t="s">
        <v>154</v>
      </c>
      <c r="F175" s="146" t="s">
        <v>269</v>
      </c>
      <c r="I175" s="147"/>
      <c r="J175" s="147"/>
      <c r="M175" s="28"/>
      <c r="N175" s="148"/>
      <c r="X175" s="52"/>
      <c r="AT175" s="13" t="s">
        <v>154</v>
      </c>
      <c r="AU175" s="13" t="s">
        <v>88</v>
      </c>
    </row>
    <row r="176" spans="2:65" s="1" customFormat="1" ht="37.9" customHeight="1" x14ac:dyDescent="0.2">
      <c r="B176" s="28"/>
      <c r="C176" s="131" t="s">
        <v>271</v>
      </c>
      <c r="D176" s="131" t="s">
        <v>147</v>
      </c>
      <c r="E176" s="132" t="s">
        <v>272</v>
      </c>
      <c r="F176" s="133" t="s">
        <v>273</v>
      </c>
      <c r="G176" s="134" t="s">
        <v>150</v>
      </c>
      <c r="H176" s="135">
        <v>1.3</v>
      </c>
      <c r="I176" s="136"/>
      <c r="J176" s="136"/>
      <c r="K176" s="137">
        <f>ROUND(P176*H176,2)</f>
        <v>0</v>
      </c>
      <c r="L176" s="133" t="s">
        <v>151</v>
      </c>
      <c r="M176" s="28"/>
      <c r="N176" s="138" t="s">
        <v>1</v>
      </c>
      <c r="O176" s="139" t="s">
        <v>41</v>
      </c>
      <c r="P176" s="140">
        <f>I176+J176</f>
        <v>0</v>
      </c>
      <c r="Q176" s="140">
        <f>ROUND(I176*H176,2)</f>
        <v>0</v>
      </c>
      <c r="R176" s="140">
        <f>ROUND(J176*H176,2)</f>
        <v>0</v>
      </c>
      <c r="T176" s="141">
        <f>S176*H176</f>
        <v>0</v>
      </c>
      <c r="U176" s="141">
        <v>0</v>
      </c>
      <c r="V176" s="141">
        <f>U176*H176</f>
        <v>0</v>
      </c>
      <c r="W176" s="141">
        <v>0</v>
      </c>
      <c r="X176" s="142">
        <f>W176*H176</f>
        <v>0</v>
      </c>
      <c r="AR176" s="143" t="s">
        <v>152</v>
      </c>
      <c r="AT176" s="143" t="s">
        <v>147</v>
      </c>
      <c r="AU176" s="143" t="s">
        <v>88</v>
      </c>
      <c r="AY176" s="13" t="s">
        <v>145</v>
      </c>
      <c r="BE176" s="144">
        <f>IF(O176="základní",K176,0)</f>
        <v>0</v>
      </c>
      <c r="BF176" s="144">
        <f>IF(O176="snížená",K176,0)</f>
        <v>0</v>
      </c>
      <c r="BG176" s="144">
        <f>IF(O176="zákl. přenesená",K176,0)</f>
        <v>0</v>
      </c>
      <c r="BH176" s="144">
        <f>IF(O176="sníž. přenesená",K176,0)</f>
        <v>0</v>
      </c>
      <c r="BI176" s="144">
        <f>IF(O176="nulová",K176,0)</f>
        <v>0</v>
      </c>
      <c r="BJ176" s="13" t="s">
        <v>86</v>
      </c>
      <c r="BK176" s="144">
        <f>ROUND(P176*H176,2)</f>
        <v>0</v>
      </c>
      <c r="BL176" s="13" t="s">
        <v>152</v>
      </c>
      <c r="BM176" s="143" t="s">
        <v>379</v>
      </c>
    </row>
    <row r="177" spans="2:65" s="1" customFormat="1" ht="48.75" x14ac:dyDescent="0.2">
      <c r="B177" s="28"/>
      <c r="D177" s="145" t="s">
        <v>154</v>
      </c>
      <c r="F177" s="146" t="s">
        <v>275</v>
      </c>
      <c r="I177" s="147"/>
      <c r="J177" s="147"/>
      <c r="M177" s="28"/>
      <c r="N177" s="148"/>
      <c r="X177" s="52"/>
      <c r="AT177" s="13" t="s">
        <v>154</v>
      </c>
      <c r="AU177" s="13" t="s">
        <v>88</v>
      </c>
    </row>
    <row r="178" spans="2:65" s="11" customFormat="1" ht="22.9" customHeight="1" x14ac:dyDescent="0.2">
      <c r="B178" s="118"/>
      <c r="D178" s="119" t="s">
        <v>77</v>
      </c>
      <c r="E178" s="129" t="s">
        <v>191</v>
      </c>
      <c r="F178" s="129" t="s">
        <v>276</v>
      </c>
      <c r="I178" s="121"/>
      <c r="J178" s="121"/>
      <c r="K178" s="130">
        <f>BK178</f>
        <v>0</v>
      </c>
      <c r="M178" s="118"/>
      <c r="N178" s="123"/>
      <c r="Q178" s="124">
        <f>SUM(Q179:Q186)</f>
        <v>0</v>
      </c>
      <c r="R178" s="124">
        <f>SUM(R179:R186)</f>
        <v>0</v>
      </c>
      <c r="T178" s="125">
        <f>SUM(T179:T186)</f>
        <v>0</v>
      </c>
      <c r="V178" s="125">
        <f>SUM(V179:V186)</f>
        <v>0.83638140000000005</v>
      </c>
      <c r="X178" s="126">
        <f>SUM(X179:X186)</f>
        <v>0</v>
      </c>
      <c r="AR178" s="119" t="s">
        <v>86</v>
      </c>
      <c r="AT178" s="127" t="s">
        <v>77</v>
      </c>
      <c r="AU178" s="127" t="s">
        <v>86</v>
      </c>
      <c r="AY178" s="119" t="s">
        <v>145</v>
      </c>
      <c r="BK178" s="128">
        <f>SUM(BK179:BK186)</f>
        <v>0</v>
      </c>
    </row>
    <row r="179" spans="2:65" s="1" customFormat="1" ht="33" customHeight="1" x14ac:dyDescent="0.2">
      <c r="B179" s="28"/>
      <c r="C179" s="131" t="s">
        <v>277</v>
      </c>
      <c r="D179" s="131" t="s">
        <v>147</v>
      </c>
      <c r="E179" s="132" t="s">
        <v>278</v>
      </c>
      <c r="F179" s="133" t="s">
        <v>279</v>
      </c>
      <c r="G179" s="134" t="s">
        <v>163</v>
      </c>
      <c r="H179" s="135">
        <v>4</v>
      </c>
      <c r="I179" s="136"/>
      <c r="J179" s="136"/>
      <c r="K179" s="137">
        <f>ROUND(P179*H179,2)</f>
        <v>0</v>
      </c>
      <c r="L179" s="133" t="s">
        <v>151</v>
      </c>
      <c r="M179" s="28"/>
      <c r="N179" s="138" t="s">
        <v>1</v>
      </c>
      <c r="O179" s="139" t="s">
        <v>41</v>
      </c>
      <c r="P179" s="140">
        <f>I179+J179</f>
        <v>0</v>
      </c>
      <c r="Q179" s="140">
        <f>ROUND(I179*H179,2)</f>
        <v>0</v>
      </c>
      <c r="R179" s="140">
        <f>ROUND(J179*H179,2)</f>
        <v>0</v>
      </c>
      <c r="T179" s="141">
        <f>S179*H179</f>
        <v>0</v>
      </c>
      <c r="U179" s="141">
        <v>0.15540000000000001</v>
      </c>
      <c r="V179" s="141">
        <f>U179*H179</f>
        <v>0.62160000000000004</v>
      </c>
      <c r="W179" s="141">
        <v>0</v>
      </c>
      <c r="X179" s="142">
        <f>W179*H179</f>
        <v>0</v>
      </c>
      <c r="AR179" s="143" t="s">
        <v>152</v>
      </c>
      <c r="AT179" s="143" t="s">
        <v>147</v>
      </c>
      <c r="AU179" s="143" t="s">
        <v>88</v>
      </c>
      <c r="AY179" s="13" t="s">
        <v>145</v>
      </c>
      <c r="BE179" s="144">
        <f>IF(O179="základní",K179,0)</f>
        <v>0</v>
      </c>
      <c r="BF179" s="144">
        <f>IF(O179="snížená",K179,0)</f>
        <v>0</v>
      </c>
      <c r="BG179" s="144">
        <f>IF(O179="zákl. přenesená",K179,0)</f>
        <v>0</v>
      </c>
      <c r="BH179" s="144">
        <f>IF(O179="sníž. přenesená",K179,0)</f>
        <v>0</v>
      </c>
      <c r="BI179" s="144">
        <f>IF(O179="nulová",K179,0)</f>
        <v>0</v>
      </c>
      <c r="BJ179" s="13" t="s">
        <v>86</v>
      </c>
      <c r="BK179" s="144">
        <f>ROUND(P179*H179,2)</f>
        <v>0</v>
      </c>
      <c r="BL179" s="13" t="s">
        <v>152</v>
      </c>
      <c r="BM179" s="143" t="s">
        <v>380</v>
      </c>
    </row>
    <row r="180" spans="2:65" s="1" customFormat="1" ht="29.25" x14ac:dyDescent="0.2">
      <c r="B180" s="28"/>
      <c r="D180" s="145" t="s">
        <v>154</v>
      </c>
      <c r="F180" s="146" t="s">
        <v>281</v>
      </c>
      <c r="I180" s="147"/>
      <c r="J180" s="147"/>
      <c r="M180" s="28"/>
      <c r="N180" s="148"/>
      <c r="X180" s="52"/>
      <c r="AT180" s="13" t="s">
        <v>154</v>
      </c>
      <c r="AU180" s="13" t="s">
        <v>88</v>
      </c>
    </row>
    <row r="181" spans="2:65" s="1" customFormat="1" ht="24.2" customHeight="1" x14ac:dyDescent="0.2">
      <c r="B181" s="28"/>
      <c r="C181" s="149" t="s">
        <v>282</v>
      </c>
      <c r="D181" s="149" t="s">
        <v>207</v>
      </c>
      <c r="E181" s="150" t="s">
        <v>283</v>
      </c>
      <c r="F181" s="151" t="s">
        <v>284</v>
      </c>
      <c r="G181" s="152" t="s">
        <v>163</v>
      </c>
      <c r="H181" s="153">
        <v>3.06</v>
      </c>
      <c r="I181" s="154"/>
      <c r="J181" s="155"/>
      <c r="K181" s="156">
        <f>ROUND(P181*H181,2)</f>
        <v>0</v>
      </c>
      <c r="L181" s="151" t="s">
        <v>151</v>
      </c>
      <c r="M181" s="157"/>
      <c r="N181" s="158" t="s">
        <v>1</v>
      </c>
      <c r="O181" s="139" t="s">
        <v>41</v>
      </c>
      <c r="P181" s="140">
        <f>I181+J181</f>
        <v>0</v>
      </c>
      <c r="Q181" s="140">
        <f>ROUND(I181*H181,2)</f>
        <v>0</v>
      </c>
      <c r="R181" s="140">
        <f>ROUND(J181*H181,2)</f>
        <v>0</v>
      </c>
      <c r="T181" s="141">
        <f>S181*H181</f>
        <v>0</v>
      </c>
      <c r="U181" s="141">
        <v>4.8300000000000003E-2</v>
      </c>
      <c r="V181" s="141">
        <f>U181*H181</f>
        <v>0.14779800000000001</v>
      </c>
      <c r="W181" s="141">
        <v>0</v>
      </c>
      <c r="X181" s="142">
        <f>W181*H181</f>
        <v>0</v>
      </c>
      <c r="AR181" s="143" t="s">
        <v>186</v>
      </c>
      <c r="AT181" s="143" t="s">
        <v>207</v>
      </c>
      <c r="AU181" s="143" t="s">
        <v>88</v>
      </c>
      <c r="AY181" s="13" t="s">
        <v>145</v>
      </c>
      <c r="BE181" s="144">
        <f>IF(O181="základní",K181,0)</f>
        <v>0</v>
      </c>
      <c r="BF181" s="144">
        <f>IF(O181="snížená",K181,0)</f>
        <v>0</v>
      </c>
      <c r="BG181" s="144">
        <f>IF(O181="zákl. přenesená",K181,0)</f>
        <v>0</v>
      </c>
      <c r="BH181" s="144">
        <f>IF(O181="sníž. přenesená",K181,0)</f>
        <v>0</v>
      </c>
      <c r="BI181" s="144">
        <f>IF(O181="nulová",K181,0)</f>
        <v>0</v>
      </c>
      <c r="BJ181" s="13" t="s">
        <v>86</v>
      </c>
      <c r="BK181" s="144">
        <f>ROUND(P181*H181,2)</f>
        <v>0</v>
      </c>
      <c r="BL181" s="13" t="s">
        <v>152</v>
      </c>
      <c r="BM181" s="143" t="s">
        <v>381</v>
      </c>
    </row>
    <row r="182" spans="2:65" s="1" customFormat="1" ht="11.25" x14ac:dyDescent="0.2">
      <c r="B182" s="28"/>
      <c r="D182" s="145" t="s">
        <v>154</v>
      </c>
      <c r="F182" s="146" t="s">
        <v>284</v>
      </c>
      <c r="I182" s="147"/>
      <c r="J182" s="147"/>
      <c r="M182" s="28"/>
      <c r="N182" s="148"/>
      <c r="X182" s="52"/>
      <c r="AT182" s="13" t="s">
        <v>154</v>
      </c>
      <c r="AU182" s="13" t="s">
        <v>88</v>
      </c>
    </row>
    <row r="183" spans="2:65" s="1" customFormat="1" ht="24.2" customHeight="1" x14ac:dyDescent="0.2">
      <c r="B183" s="28"/>
      <c r="C183" s="149" t="s">
        <v>286</v>
      </c>
      <c r="D183" s="149" t="s">
        <v>207</v>
      </c>
      <c r="E183" s="150" t="s">
        <v>287</v>
      </c>
      <c r="F183" s="151" t="s">
        <v>288</v>
      </c>
      <c r="G183" s="152" t="s">
        <v>163</v>
      </c>
      <c r="H183" s="153">
        <v>1.02</v>
      </c>
      <c r="I183" s="154"/>
      <c r="J183" s="155"/>
      <c r="K183" s="156">
        <f>ROUND(P183*H183,2)</f>
        <v>0</v>
      </c>
      <c r="L183" s="151" t="s">
        <v>151</v>
      </c>
      <c r="M183" s="157"/>
      <c r="N183" s="158" t="s">
        <v>1</v>
      </c>
      <c r="O183" s="139" t="s">
        <v>41</v>
      </c>
      <c r="P183" s="140">
        <f>I183+J183</f>
        <v>0</v>
      </c>
      <c r="Q183" s="140">
        <f>ROUND(I183*H183,2)</f>
        <v>0</v>
      </c>
      <c r="R183" s="140">
        <f>ROUND(J183*H183,2)</f>
        <v>0</v>
      </c>
      <c r="T183" s="141">
        <f>S183*H183</f>
        <v>0</v>
      </c>
      <c r="U183" s="141">
        <v>6.5670000000000006E-2</v>
      </c>
      <c r="V183" s="141">
        <f>U183*H183</f>
        <v>6.6983400000000012E-2</v>
      </c>
      <c r="W183" s="141">
        <v>0</v>
      </c>
      <c r="X183" s="142">
        <f>W183*H183</f>
        <v>0</v>
      </c>
      <c r="AR183" s="143" t="s">
        <v>186</v>
      </c>
      <c r="AT183" s="143" t="s">
        <v>207</v>
      </c>
      <c r="AU183" s="143" t="s">
        <v>88</v>
      </c>
      <c r="AY183" s="13" t="s">
        <v>145</v>
      </c>
      <c r="BE183" s="144">
        <f>IF(O183="základní",K183,0)</f>
        <v>0</v>
      </c>
      <c r="BF183" s="144">
        <f>IF(O183="snížená",K183,0)</f>
        <v>0</v>
      </c>
      <c r="BG183" s="144">
        <f>IF(O183="zákl. přenesená",K183,0)</f>
        <v>0</v>
      </c>
      <c r="BH183" s="144">
        <f>IF(O183="sníž. přenesená",K183,0)</f>
        <v>0</v>
      </c>
      <c r="BI183" s="144">
        <f>IF(O183="nulová",K183,0)</f>
        <v>0</v>
      </c>
      <c r="BJ183" s="13" t="s">
        <v>86</v>
      </c>
      <c r="BK183" s="144">
        <f>ROUND(P183*H183,2)</f>
        <v>0</v>
      </c>
      <c r="BL183" s="13" t="s">
        <v>152</v>
      </c>
      <c r="BM183" s="143" t="s">
        <v>382</v>
      </c>
    </row>
    <row r="184" spans="2:65" s="1" customFormat="1" ht="11.25" x14ac:dyDescent="0.2">
      <c r="B184" s="28"/>
      <c r="D184" s="145" t="s">
        <v>154</v>
      </c>
      <c r="F184" s="146" t="s">
        <v>288</v>
      </c>
      <c r="I184" s="147"/>
      <c r="J184" s="147"/>
      <c r="M184" s="28"/>
      <c r="N184" s="148"/>
      <c r="X184" s="52"/>
      <c r="AT184" s="13" t="s">
        <v>154</v>
      </c>
      <c r="AU184" s="13" t="s">
        <v>88</v>
      </c>
    </row>
    <row r="185" spans="2:65" s="1" customFormat="1" ht="24.2" customHeight="1" x14ac:dyDescent="0.2">
      <c r="B185" s="28"/>
      <c r="C185" s="131" t="s">
        <v>299</v>
      </c>
      <c r="D185" s="131" t="s">
        <v>147</v>
      </c>
      <c r="E185" s="132" t="s">
        <v>300</v>
      </c>
      <c r="F185" s="133" t="s">
        <v>301</v>
      </c>
      <c r="G185" s="134" t="s">
        <v>150</v>
      </c>
      <c r="H185" s="135">
        <v>2.2000000000000002</v>
      </c>
      <c r="I185" s="136"/>
      <c r="J185" s="136"/>
      <c r="K185" s="137">
        <f>ROUND(P185*H185,2)</f>
        <v>0</v>
      </c>
      <c r="L185" s="133" t="s">
        <v>151</v>
      </c>
      <c r="M185" s="28"/>
      <c r="N185" s="138" t="s">
        <v>1</v>
      </c>
      <c r="O185" s="139" t="s">
        <v>41</v>
      </c>
      <c r="P185" s="140">
        <f>I185+J185</f>
        <v>0</v>
      </c>
      <c r="Q185" s="140">
        <f>ROUND(I185*H185,2)</f>
        <v>0</v>
      </c>
      <c r="R185" s="140">
        <f>ROUND(J185*H185,2)</f>
        <v>0</v>
      </c>
      <c r="T185" s="141">
        <f>S185*H185</f>
        <v>0</v>
      </c>
      <c r="U185" s="141">
        <v>0</v>
      </c>
      <c r="V185" s="141">
        <f>U185*H185</f>
        <v>0</v>
      </c>
      <c r="W185" s="141">
        <v>0</v>
      </c>
      <c r="X185" s="142">
        <f>W185*H185</f>
        <v>0</v>
      </c>
      <c r="AR185" s="143" t="s">
        <v>152</v>
      </c>
      <c r="AT185" s="143" t="s">
        <v>147</v>
      </c>
      <c r="AU185" s="143" t="s">
        <v>88</v>
      </c>
      <c r="AY185" s="13" t="s">
        <v>145</v>
      </c>
      <c r="BE185" s="144">
        <f>IF(O185="základní",K185,0)</f>
        <v>0</v>
      </c>
      <c r="BF185" s="144">
        <f>IF(O185="snížená",K185,0)</f>
        <v>0</v>
      </c>
      <c r="BG185" s="144">
        <f>IF(O185="zákl. přenesená",K185,0)</f>
        <v>0</v>
      </c>
      <c r="BH185" s="144">
        <f>IF(O185="sníž. přenesená",K185,0)</f>
        <v>0</v>
      </c>
      <c r="BI185" s="144">
        <f>IF(O185="nulová",K185,0)</f>
        <v>0</v>
      </c>
      <c r="BJ185" s="13" t="s">
        <v>86</v>
      </c>
      <c r="BK185" s="144">
        <f>ROUND(P185*H185,2)</f>
        <v>0</v>
      </c>
      <c r="BL185" s="13" t="s">
        <v>152</v>
      </c>
      <c r="BM185" s="143" t="s">
        <v>383</v>
      </c>
    </row>
    <row r="186" spans="2:65" s="1" customFormat="1" ht="39" x14ac:dyDescent="0.2">
      <c r="B186" s="28"/>
      <c r="D186" s="145" t="s">
        <v>154</v>
      </c>
      <c r="F186" s="146" t="s">
        <v>303</v>
      </c>
      <c r="I186" s="147"/>
      <c r="J186" s="147"/>
      <c r="M186" s="28"/>
      <c r="N186" s="148"/>
      <c r="X186" s="52"/>
      <c r="AT186" s="13" t="s">
        <v>154</v>
      </c>
      <c r="AU186" s="13" t="s">
        <v>88</v>
      </c>
    </row>
    <row r="187" spans="2:65" s="11" customFormat="1" ht="22.9" customHeight="1" x14ac:dyDescent="0.2">
      <c r="B187" s="118"/>
      <c r="D187" s="119" t="s">
        <v>77</v>
      </c>
      <c r="E187" s="129" t="s">
        <v>304</v>
      </c>
      <c r="F187" s="129" t="s">
        <v>305</v>
      </c>
      <c r="I187" s="121"/>
      <c r="J187" s="121"/>
      <c r="K187" s="130">
        <f>BK187</f>
        <v>0</v>
      </c>
      <c r="M187" s="118"/>
      <c r="N187" s="123"/>
      <c r="Q187" s="124">
        <f>SUM(Q188:Q193)</f>
        <v>0</v>
      </c>
      <c r="R187" s="124">
        <f>SUM(R188:R193)</f>
        <v>0</v>
      </c>
      <c r="T187" s="125">
        <f>SUM(T188:T193)</f>
        <v>0</v>
      </c>
      <c r="V187" s="125">
        <f>SUM(V188:V193)</f>
        <v>0</v>
      </c>
      <c r="X187" s="126">
        <f>SUM(X188:X193)</f>
        <v>0</v>
      </c>
      <c r="AR187" s="119" t="s">
        <v>86</v>
      </c>
      <c r="AT187" s="127" t="s">
        <v>77</v>
      </c>
      <c r="AU187" s="127" t="s">
        <v>86</v>
      </c>
      <c r="AY187" s="119" t="s">
        <v>145</v>
      </c>
      <c r="BK187" s="128">
        <f>SUM(BK188:BK193)</f>
        <v>0</v>
      </c>
    </row>
    <row r="188" spans="2:65" s="1" customFormat="1" ht="24" x14ac:dyDescent="0.2">
      <c r="B188" s="28"/>
      <c r="C188" s="131" t="s">
        <v>306</v>
      </c>
      <c r="D188" s="131" t="s">
        <v>147</v>
      </c>
      <c r="E188" s="132" t="s">
        <v>307</v>
      </c>
      <c r="F188" s="133" t="s">
        <v>308</v>
      </c>
      <c r="G188" s="134" t="s">
        <v>194</v>
      </c>
      <c r="H188" s="135">
        <v>3.8450000000000002</v>
      </c>
      <c r="I188" s="136"/>
      <c r="J188" s="136"/>
      <c r="K188" s="137">
        <f>ROUND(P188*H188,2)</f>
        <v>0</v>
      </c>
      <c r="L188" s="133" t="s">
        <v>151</v>
      </c>
      <c r="M188" s="28"/>
      <c r="N188" s="138" t="s">
        <v>1</v>
      </c>
      <c r="O188" s="139" t="s">
        <v>41</v>
      </c>
      <c r="P188" s="140">
        <f>I188+J188</f>
        <v>0</v>
      </c>
      <c r="Q188" s="140">
        <f>ROUND(I188*H188,2)</f>
        <v>0</v>
      </c>
      <c r="R188" s="140">
        <f>ROUND(J188*H188,2)</f>
        <v>0</v>
      </c>
      <c r="T188" s="141">
        <f>S188*H188</f>
        <v>0</v>
      </c>
      <c r="U188" s="141">
        <v>0</v>
      </c>
      <c r="V188" s="141">
        <f>U188*H188</f>
        <v>0</v>
      </c>
      <c r="W188" s="141">
        <v>0</v>
      </c>
      <c r="X188" s="142">
        <f>W188*H188</f>
        <v>0</v>
      </c>
      <c r="AR188" s="143" t="s">
        <v>152</v>
      </c>
      <c r="AT188" s="143" t="s">
        <v>147</v>
      </c>
      <c r="AU188" s="143" t="s">
        <v>88</v>
      </c>
      <c r="AY188" s="13" t="s">
        <v>145</v>
      </c>
      <c r="BE188" s="144">
        <f>IF(O188="základní",K188,0)</f>
        <v>0</v>
      </c>
      <c r="BF188" s="144">
        <f>IF(O188="snížená",K188,0)</f>
        <v>0</v>
      </c>
      <c r="BG188" s="144">
        <f>IF(O188="zákl. přenesená",K188,0)</f>
        <v>0</v>
      </c>
      <c r="BH188" s="144">
        <f>IF(O188="sníž. přenesená",K188,0)</f>
        <v>0</v>
      </c>
      <c r="BI188" s="144">
        <f>IF(O188="nulová",K188,0)</f>
        <v>0</v>
      </c>
      <c r="BJ188" s="13" t="s">
        <v>86</v>
      </c>
      <c r="BK188" s="144">
        <f>ROUND(P188*H188,2)</f>
        <v>0</v>
      </c>
      <c r="BL188" s="13" t="s">
        <v>152</v>
      </c>
      <c r="BM188" s="143" t="s">
        <v>384</v>
      </c>
    </row>
    <row r="189" spans="2:65" s="1" customFormat="1" ht="19.5" x14ac:dyDescent="0.2">
      <c r="B189" s="28"/>
      <c r="D189" s="145" t="s">
        <v>154</v>
      </c>
      <c r="F189" s="146" t="s">
        <v>310</v>
      </c>
      <c r="I189" s="147"/>
      <c r="J189" s="147"/>
      <c r="M189" s="28"/>
      <c r="N189" s="148"/>
      <c r="X189" s="52"/>
      <c r="AT189" s="13" t="s">
        <v>154</v>
      </c>
      <c r="AU189" s="13" t="s">
        <v>88</v>
      </c>
    </row>
    <row r="190" spans="2:65" s="1" customFormat="1" ht="24.2" customHeight="1" x14ac:dyDescent="0.2">
      <c r="B190" s="28"/>
      <c r="C190" s="131" t="s">
        <v>311</v>
      </c>
      <c r="D190" s="131" t="s">
        <v>147</v>
      </c>
      <c r="E190" s="132" t="s">
        <v>312</v>
      </c>
      <c r="F190" s="133" t="s">
        <v>313</v>
      </c>
      <c r="G190" s="134" t="s">
        <v>194</v>
      </c>
      <c r="H190" s="135">
        <v>34.604999999999997</v>
      </c>
      <c r="I190" s="136"/>
      <c r="J190" s="136"/>
      <c r="K190" s="137">
        <f>ROUND(P190*H190,2)</f>
        <v>0</v>
      </c>
      <c r="L190" s="133" t="s">
        <v>151</v>
      </c>
      <c r="M190" s="28"/>
      <c r="N190" s="138" t="s">
        <v>1</v>
      </c>
      <c r="O190" s="139" t="s">
        <v>41</v>
      </c>
      <c r="P190" s="140">
        <f>I190+J190</f>
        <v>0</v>
      </c>
      <c r="Q190" s="140">
        <f>ROUND(I190*H190,2)</f>
        <v>0</v>
      </c>
      <c r="R190" s="140">
        <f>ROUND(J190*H190,2)</f>
        <v>0</v>
      </c>
      <c r="T190" s="141">
        <f>S190*H190</f>
        <v>0</v>
      </c>
      <c r="U190" s="141">
        <v>0</v>
      </c>
      <c r="V190" s="141">
        <f>U190*H190</f>
        <v>0</v>
      </c>
      <c r="W190" s="141">
        <v>0</v>
      </c>
      <c r="X190" s="142">
        <f>W190*H190</f>
        <v>0</v>
      </c>
      <c r="AR190" s="143" t="s">
        <v>152</v>
      </c>
      <c r="AT190" s="143" t="s">
        <v>147</v>
      </c>
      <c r="AU190" s="143" t="s">
        <v>88</v>
      </c>
      <c r="AY190" s="13" t="s">
        <v>145</v>
      </c>
      <c r="BE190" s="144">
        <f>IF(O190="základní",K190,0)</f>
        <v>0</v>
      </c>
      <c r="BF190" s="144">
        <f>IF(O190="snížená",K190,0)</f>
        <v>0</v>
      </c>
      <c r="BG190" s="144">
        <f>IF(O190="zákl. přenesená",K190,0)</f>
        <v>0</v>
      </c>
      <c r="BH190" s="144">
        <f>IF(O190="sníž. přenesená",K190,0)</f>
        <v>0</v>
      </c>
      <c r="BI190" s="144">
        <f>IF(O190="nulová",K190,0)</f>
        <v>0</v>
      </c>
      <c r="BJ190" s="13" t="s">
        <v>86</v>
      </c>
      <c r="BK190" s="144">
        <f>ROUND(P190*H190,2)</f>
        <v>0</v>
      </c>
      <c r="BL190" s="13" t="s">
        <v>152</v>
      </c>
      <c r="BM190" s="143" t="s">
        <v>385</v>
      </c>
    </row>
    <row r="191" spans="2:65" s="1" customFormat="1" ht="29.25" x14ac:dyDescent="0.2">
      <c r="B191" s="28"/>
      <c r="D191" s="145" t="s">
        <v>154</v>
      </c>
      <c r="F191" s="146" t="s">
        <v>315</v>
      </c>
      <c r="I191" s="147"/>
      <c r="J191" s="147"/>
      <c r="M191" s="28"/>
      <c r="N191" s="148"/>
      <c r="X191" s="52"/>
      <c r="AT191" s="13" t="s">
        <v>154</v>
      </c>
      <c r="AU191" s="13" t="s">
        <v>88</v>
      </c>
    </row>
    <row r="192" spans="2:65" s="1" customFormat="1" ht="44.25" customHeight="1" x14ac:dyDescent="0.2">
      <c r="B192" s="28"/>
      <c r="C192" s="131" t="s">
        <v>316</v>
      </c>
      <c r="D192" s="131" t="s">
        <v>147</v>
      </c>
      <c r="E192" s="132" t="s">
        <v>317</v>
      </c>
      <c r="F192" s="133" t="s">
        <v>196</v>
      </c>
      <c r="G192" s="134" t="s">
        <v>194</v>
      </c>
      <c r="H192" s="135">
        <v>3.8450000000000002</v>
      </c>
      <c r="I192" s="136"/>
      <c r="J192" s="136"/>
      <c r="K192" s="137">
        <f>ROUND(P192*H192,2)</f>
        <v>0</v>
      </c>
      <c r="L192" s="133" t="s">
        <v>151</v>
      </c>
      <c r="M192" s="28"/>
      <c r="N192" s="138" t="s">
        <v>1</v>
      </c>
      <c r="O192" s="139" t="s">
        <v>41</v>
      </c>
      <c r="P192" s="140">
        <f>I192+J192</f>
        <v>0</v>
      </c>
      <c r="Q192" s="140">
        <f>ROUND(I192*H192,2)</f>
        <v>0</v>
      </c>
      <c r="R192" s="140">
        <f>ROUND(J192*H192,2)</f>
        <v>0</v>
      </c>
      <c r="T192" s="141">
        <f>S192*H192</f>
        <v>0</v>
      </c>
      <c r="U192" s="141">
        <v>0</v>
      </c>
      <c r="V192" s="141">
        <f>U192*H192</f>
        <v>0</v>
      </c>
      <c r="W192" s="141">
        <v>0</v>
      </c>
      <c r="X192" s="142">
        <f>W192*H192</f>
        <v>0</v>
      </c>
      <c r="AR192" s="143" t="s">
        <v>152</v>
      </c>
      <c r="AT192" s="143" t="s">
        <v>147</v>
      </c>
      <c r="AU192" s="143" t="s">
        <v>88</v>
      </c>
      <c r="AY192" s="13" t="s">
        <v>145</v>
      </c>
      <c r="BE192" s="144">
        <f>IF(O192="základní",K192,0)</f>
        <v>0</v>
      </c>
      <c r="BF192" s="144">
        <f>IF(O192="snížená",K192,0)</f>
        <v>0</v>
      </c>
      <c r="BG192" s="144">
        <f>IF(O192="zákl. přenesená",K192,0)</f>
        <v>0</v>
      </c>
      <c r="BH192" s="144">
        <f>IF(O192="sníž. přenesená",K192,0)</f>
        <v>0</v>
      </c>
      <c r="BI192" s="144">
        <f>IF(O192="nulová",K192,0)</f>
        <v>0</v>
      </c>
      <c r="BJ192" s="13" t="s">
        <v>86</v>
      </c>
      <c r="BK192" s="144">
        <f>ROUND(P192*H192,2)</f>
        <v>0</v>
      </c>
      <c r="BL192" s="13" t="s">
        <v>152</v>
      </c>
      <c r="BM192" s="143" t="s">
        <v>386</v>
      </c>
    </row>
    <row r="193" spans="2:65" s="1" customFormat="1" ht="29.25" x14ac:dyDescent="0.2">
      <c r="B193" s="28"/>
      <c r="D193" s="145" t="s">
        <v>154</v>
      </c>
      <c r="F193" s="146" t="s">
        <v>196</v>
      </c>
      <c r="I193" s="147"/>
      <c r="J193" s="147"/>
      <c r="M193" s="28"/>
      <c r="N193" s="148"/>
      <c r="X193" s="52"/>
      <c r="AT193" s="13" t="s">
        <v>154</v>
      </c>
      <c r="AU193" s="13" t="s">
        <v>88</v>
      </c>
    </row>
    <row r="194" spans="2:65" s="11" customFormat="1" ht="22.9" customHeight="1" x14ac:dyDescent="0.2">
      <c r="B194" s="118"/>
      <c r="D194" s="119" t="s">
        <v>77</v>
      </c>
      <c r="E194" s="129" t="s">
        <v>319</v>
      </c>
      <c r="F194" s="129" t="s">
        <v>320</v>
      </c>
      <c r="I194" s="121"/>
      <c r="J194" s="121"/>
      <c r="K194" s="130">
        <f>BK194</f>
        <v>0</v>
      </c>
      <c r="M194" s="118"/>
      <c r="N194" s="123"/>
      <c r="Q194" s="124">
        <f>SUM(Q195:Q196)</f>
        <v>0</v>
      </c>
      <c r="R194" s="124">
        <f>SUM(R195:R196)</f>
        <v>0</v>
      </c>
      <c r="T194" s="125">
        <f>SUM(T195:T196)</f>
        <v>0</v>
      </c>
      <c r="V194" s="125">
        <f>SUM(V195:V196)</f>
        <v>0</v>
      </c>
      <c r="X194" s="126">
        <f>SUM(X195:X196)</f>
        <v>0</v>
      </c>
      <c r="AR194" s="119" t="s">
        <v>86</v>
      </c>
      <c r="AT194" s="127" t="s">
        <v>77</v>
      </c>
      <c r="AU194" s="127" t="s">
        <v>86</v>
      </c>
      <c r="AY194" s="119" t="s">
        <v>145</v>
      </c>
      <c r="BK194" s="128">
        <f>SUM(BK195:BK196)</f>
        <v>0</v>
      </c>
    </row>
    <row r="195" spans="2:65" s="1" customFormat="1" ht="24.2" customHeight="1" x14ac:dyDescent="0.2">
      <c r="B195" s="28"/>
      <c r="C195" s="131" t="s">
        <v>321</v>
      </c>
      <c r="D195" s="131" t="s">
        <v>147</v>
      </c>
      <c r="E195" s="132" t="s">
        <v>322</v>
      </c>
      <c r="F195" s="133" t="s">
        <v>323</v>
      </c>
      <c r="G195" s="134" t="s">
        <v>194</v>
      </c>
      <c r="H195" s="135">
        <v>9.74</v>
      </c>
      <c r="I195" s="136"/>
      <c r="J195" s="136"/>
      <c r="K195" s="137">
        <f>ROUND(P195*H195,2)</f>
        <v>0</v>
      </c>
      <c r="L195" s="133" t="s">
        <v>151</v>
      </c>
      <c r="M195" s="28"/>
      <c r="N195" s="138" t="s">
        <v>1</v>
      </c>
      <c r="O195" s="139" t="s">
        <v>41</v>
      </c>
      <c r="P195" s="140">
        <f>I195+J195</f>
        <v>0</v>
      </c>
      <c r="Q195" s="140">
        <f>ROUND(I195*H195,2)</f>
        <v>0</v>
      </c>
      <c r="R195" s="140">
        <f>ROUND(J195*H195,2)</f>
        <v>0</v>
      </c>
      <c r="T195" s="141">
        <f>S195*H195</f>
        <v>0</v>
      </c>
      <c r="U195" s="141">
        <v>0</v>
      </c>
      <c r="V195" s="141">
        <f>U195*H195</f>
        <v>0</v>
      </c>
      <c r="W195" s="141">
        <v>0</v>
      </c>
      <c r="X195" s="142">
        <f>W195*H195</f>
        <v>0</v>
      </c>
      <c r="AR195" s="143" t="s">
        <v>152</v>
      </c>
      <c r="AT195" s="143" t="s">
        <v>147</v>
      </c>
      <c r="AU195" s="143" t="s">
        <v>88</v>
      </c>
      <c r="AY195" s="13" t="s">
        <v>145</v>
      </c>
      <c r="BE195" s="144">
        <f>IF(O195="základní",K195,0)</f>
        <v>0</v>
      </c>
      <c r="BF195" s="144">
        <f>IF(O195="snížená",K195,0)</f>
        <v>0</v>
      </c>
      <c r="BG195" s="144">
        <f>IF(O195="zákl. přenesená",K195,0)</f>
        <v>0</v>
      </c>
      <c r="BH195" s="144">
        <f>IF(O195="sníž. přenesená",K195,0)</f>
        <v>0</v>
      </c>
      <c r="BI195" s="144">
        <f>IF(O195="nulová",K195,0)</f>
        <v>0</v>
      </c>
      <c r="BJ195" s="13" t="s">
        <v>86</v>
      </c>
      <c r="BK195" s="144">
        <f>ROUND(P195*H195,2)</f>
        <v>0</v>
      </c>
      <c r="BL195" s="13" t="s">
        <v>152</v>
      </c>
      <c r="BM195" s="143" t="s">
        <v>387</v>
      </c>
    </row>
    <row r="196" spans="2:65" s="1" customFormat="1" ht="19.5" x14ac:dyDescent="0.2">
      <c r="B196" s="28"/>
      <c r="D196" s="145" t="s">
        <v>154</v>
      </c>
      <c r="F196" s="146" t="s">
        <v>325</v>
      </c>
      <c r="I196" s="147"/>
      <c r="J196" s="147"/>
      <c r="M196" s="28"/>
      <c r="N196" s="159"/>
      <c r="O196" s="160"/>
      <c r="P196" s="160"/>
      <c r="Q196" s="160"/>
      <c r="R196" s="160"/>
      <c r="S196" s="160"/>
      <c r="T196" s="160"/>
      <c r="U196" s="160"/>
      <c r="V196" s="160"/>
      <c r="W196" s="160"/>
      <c r="X196" s="161"/>
      <c r="AT196" s="13" t="s">
        <v>154</v>
      </c>
      <c r="AU196" s="13" t="s">
        <v>88</v>
      </c>
    </row>
    <row r="197" spans="2:65" s="1" customFormat="1" ht="6.95" customHeight="1" x14ac:dyDescent="0.2">
      <c r="B197" s="40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28"/>
    </row>
  </sheetData>
  <sheetProtection algorithmName="SHA-512" hashValue="KByIyELbEty2vD2TVOt1P2Zxzo3wnIIeDEd4rdNsGZ+KSW4419vpW/caWpOoOkpGKS3SVUE6PLSZ0XY59CESTw==" saltValue="euL2BDpUCwutmt/zJG6rWPhQjbSQn9jy9qOpipakh9il15upqbjqDlQ40jukdE0IYh5UvaSp75L+IsDjT77uLA==" spinCount="100000" sheet="1" objects="1" scenarios="1" formatColumns="0" formatRows="0" autoFilter="0"/>
  <autoFilter ref="C122:L196" xr:uid="{00000000-0009-0000-0000-000003000000}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19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T2" s="13" t="s">
        <v>97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88</v>
      </c>
    </row>
    <row r="4" spans="2:46" ht="24.95" customHeight="1" x14ac:dyDescent="0.2">
      <c r="B4" s="16"/>
      <c r="D4" s="17" t="s">
        <v>107</v>
      </c>
      <c r="M4" s="16"/>
      <c r="N4" s="85" t="s">
        <v>11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00" t="str">
        <f>'Rekapitulace stavby'!K6</f>
        <v>KONTEJNEROVÁ STÁNÍ NA DUKLE</v>
      </c>
      <c r="F7" s="201"/>
      <c r="G7" s="201"/>
      <c r="H7" s="201"/>
      <c r="M7" s="16"/>
    </row>
    <row r="8" spans="2:46" s="1" customFormat="1" ht="12" customHeight="1" x14ac:dyDescent="0.2">
      <c r="B8" s="28"/>
      <c r="D8" s="23" t="s">
        <v>108</v>
      </c>
      <c r="M8" s="28"/>
    </row>
    <row r="9" spans="2:46" s="1" customFormat="1" ht="16.5" customHeight="1" x14ac:dyDescent="0.2">
      <c r="B9" s="28"/>
      <c r="E9" s="162" t="s">
        <v>388</v>
      </c>
      <c r="F9" s="202"/>
      <c r="G9" s="202"/>
      <c r="H9" s="202"/>
      <c r="M9" s="28"/>
    </row>
    <row r="10" spans="2:46" s="1" customFormat="1" ht="11.25" x14ac:dyDescent="0.2">
      <c r="B10" s="28"/>
      <c r="M10" s="28"/>
    </row>
    <row r="11" spans="2:46" s="1" customFormat="1" ht="12" customHeight="1" x14ac:dyDescent="0.2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 x14ac:dyDescent="0.2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6. 2. 2024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 x14ac:dyDescent="0.2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03" t="str">
        <f>'Rekapitulace stavby'!E14</f>
        <v>Vyplň údaj</v>
      </c>
      <c r="F18" s="184"/>
      <c r="G18" s="184"/>
      <c r="H18" s="184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 t="s">
        <v>31</v>
      </c>
      <c r="I20" s="23" t="s">
        <v>26</v>
      </c>
      <c r="J20" s="21" t="s">
        <v>1</v>
      </c>
      <c r="M20" s="28"/>
    </row>
    <row r="21" spans="2:13" s="1" customFormat="1" ht="18" customHeight="1" x14ac:dyDescent="0.2">
      <c r="B21" s="28"/>
      <c r="E21" s="21" t="s">
        <v>32</v>
      </c>
      <c r="I21" s="23" t="s">
        <v>28</v>
      </c>
      <c r="J21" s="21" t="s">
        <v>1</v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 t="s">
        <v>33</v>
      </c>
      <c r="I23" s="23" t="s">
        <v>26</v>
      </c>
      <c r="J23" s="21" t="s">
        <v>1</v>
      </c>
      <c r="M23" s="28"/>
    </row>
    <row r="24" spans="2:13" s="1" customFormat="1" ht="18" customHeight="1" x14ac:dyDescent="0.2">
      <c r="B24" s="28"/>
      <c r="E24" s="21" t="s">
        <v>34</v>
      </c>
      <c r="I24" s="23" t="s">
        <v>28</v>
      </c>
      <c r="J24" s="21" t="s">
        <v>1</v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35</v>
      </c>
      <c r="M26" s="28"/>
    </row>
    <row r="27" spans="2:13" s="7" customFormat="1" ht="16.5" customHeight="1" x14ac:dyDescent="0.2">
      <c r="B27" s="86"/>
      <c r="E27" s="189" t="s">
        <v>1</v>
      </c>
      <c r="F27" s="189"/>
      <c r="G27" s="189"/>
      <c r="H27" s="189"/>
      <c r="M27" s="86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 x14ac:dyDescent="0.2">
      <c r="B30" s="28"/>
      <c r="E30" s="23" t="s">
        <v>110</v>
      </c>
      <c r="K30" s="87">
        <f>I96</f>
        <v>0</v>
      </c>
      <c r="M30" s="28"/>
    </row>
    <row r="31" spans="2:13" s="1" customFormat="1" ht="12.75" x14ac:dyDescent="0.2">
      <c r="B31" s="28"/>
      <c r="E31" s="23" t="s">
        <v>111</v>
      </c>
      <c r="K31" s="87">
        <f>J96</f>
        <v>0</v>
      </c>
      <c r="M31" s="28"/>
    </row>
    <row r="32" spans="2:13" s="1" customFormat="1" ht="25.35" customHeight="1" x14ac:dyDescent="0.2">
      <c r="B32" s="28"/>
      <c r="D32" s="88" t="s">
        <v>36</v>
      </c>
      <c r="K32" s="62">
        <f>ROUND(K123, 2)</f>
        <v>0</v>
      </c>
      <c r="M32" s="28"/>
    </row>
    <row r="33" spans="2:13" s="1" customFormat="1" ht="6.95" customHeight="1" x14ac:dyDescent="0.2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 x14ac:dyDescent="0.2">
      <c r="B34" s="28"/>
      <c r="F34" s="31" t="s">
        <v>38</v>
      </c>
      <c r="I34" s="31" t="s">
        <v>37</v>
      </c>
      <c r="K34" s="31" t="s">
        <v>39</v>
      </c>
      <c r="M34" s="28"/>
    </row>
    <row r="35" spans="2:13" s="1" customFormat="1" ht="14.45" customHeight="1" x14ac:dyDescent="0.2">
      <c r="B35" s="28"/>
      <c r="D35" s="51" t="s">
        <v>40</v>
      </c>
      <c r="E35" s="23" t="s">
        <v>41</v>
      </c>
      <c r="F35" s="87">
        <f>ROUND((SUM(BE123:BE218)),  2)</f>
        <v>0</v>
      </c>
      <c r="I35" s="89">
        <v>0.21</v>
      </c>
      <c r="K35" s="87">
        <f>ROUND(((SUM(BE123:BE218))*I35),  2)</f>
        <v>0</v>
      </c>
      <c r="M35" s="28"/>
    </row>
    <row r="36" spans="2:13" s="1" customFormat="1" ht="14.45" customHeight="1" x14ac:dyDescent="0.2">
      <c r="B36" s="28"/>
      <c r="E36" s="23" t="s">
        <v>42</v>
      </c>
      <c r="F36" s="87">
        <f>ROUND((SUM(BF123:BF218)),  2)</f>
        <v>0</v>
      </c>
      <c r="I36" s="89">
        <v>0.12</v>
      </c>
      <c r="K36" s="87">
        <f>ROUND(((SUM(BF123:BF218))*I36),  2)</f>
        <v>0</v>
      </c>
      <c r="M36" s="28"/>
    </row>
    <row r="37" spans="2:13" s="1" customFormat="1" ht="14.45" hidden="1" customHeight="1" x14ac:dyDescent="0.2">
      <c r="B37" s="28"/>
      <c r="E37" s="23" t="s">
        <v>43</v>
      </c>
      <c r="F37" s="87">
        <f>ROUND((SUM(BG123:BG218)),  2)</f>
        <v>0</v>
      </c>
      <c r="I37" s="89">
        <v>0.21</v>
      </c>
      <c r="K37" s="87">
        <f>0</f>
        <v>0</v>
      </c>
      <c r="M37" s="28"/>
    </row>
    <row r="38" spans="2:13" s="1" customFormat="1" ht="14.45" hidden="1" customHeight="1" x14ac:dyDescent="0.2">
      <c r="B38" s="28"/>
      <c r="E38" s="23" t="s">
        <v>44</v>
      </c>
      <c r="F38" s="87">
        <f>ROUND((SUM(BH123:BH218)),  2)</f>
        <v>0</v>
      </c>
      <c r="I38" s="89">
        <v>0.12</v>
      </c>
      <c r="K38" s="87">
        <f>0</f>
        <v>0</v>
      </c>
      <c r="M38" s="28"/>
    </row>
    <row r="39" spans="2:13" s="1" customFormat="1" ht="14.45" hidden="1" customHeight="1" x14ac:dyDescent="0.2">
      <c r="B39" s="28"/>
      <c r="E39" s="23" t="s">
        <v>45</v>
      </c>
      <c r="F39" s="87">
        <f>ROUND((SUM(BI123:BI218)),  2)</f>
        <v>0</v>
      </c>
      <c r="I39" s="89">
        <v>0</v>
      </c>
      <c r="K39" s="87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90"/>
      <c r="D41" s="91" t="s">
        <v>46</v>
      </c>
      <c r="E41" s="53"/>
      <c r="F41" s="53"/>
      <c r="G41" s="92" t="s">
        <v>47</v>
      </c>
      <c r="H41" s="93" t="s">
        <v>48</v>
      </c>
      <c r="I41" s="53"/>
      <c r="J41" s="53"/>
      <c r="K41" s="94">
        <f>SUM(K32:K39)</f>
        <v>0</v>
      </c>
      <c r="L41" s="95"/>
      <c r="M41" s="28"/>
    </row>
    <row r="42" spans="2:13" s="1" customFormat="1" ht="14.45" customHeight="1" x14ac:dyDescent="0.2">
      <c r="B42" s="28"/>
      <c r="M42" s="28"/>
    </row>
    <row r="43" spans="2:13" ht="14.45" customHeight="1" x14ac:dyDescent="0.2">
      <c r="B43" s="16"/>
      <c r="M43" s="16"/>
    </row>
    <row r="44" spans="2:13" ht="14.45" customHeight="1" x14ac:dyDescent="0.2">
      <c r="B44" s="16"/>
      <c r="M44" s="16"/>
    </row>
    <row r="45" spans="2:13" ht="14.45" customHeight="1" x14ac:dyDescent="0.2">
      <c r="B45" s="16"/>
      <c r="M45" s="16"/>
    </row>
    <row r="46" spans="2:13" ht="14.45" customHeight="1" x14ac:dyDescent="0.2">
      <c r="B46" s="16"/>
      <c r="M46" s="16"/>
    </row>
    <row r="47" spans="2:13" ht="14.45" customHeight="1" x14ac:dyDescent="0.2">
      <c r="B47" s="16"/>
      <c r="M47" s="16"/>
    </row>
    <row r="48" spans="2:13" ht="14.45" customHeight="1" x14ac:dyDescent="0.2">
      <c r="B48" s="16"/>
      <c r="M48" s="16"/>
    </row>
    <row r="49" spans="2:13" ht="14.45" customHeight="1" x14ac:dyDescent="0.2">
      <c r="B49" s="16"/>
      <c r="M49" s="16"/>
    </row>
    <row r="50" spans="2:13" s="1" customFormat="1" ht="14.45" customHeight="1" x14ac:dyDescent="0.2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8"/>
      <c r="M50" s="28"/>
    </row>
    <row r="51" spans="2:13" ht="11.25" x14ac:dyDescent="0.2">
      <c r="B51" s="16"/>
      <c r="M51" s="16"/>
    </row>
    <row r="52" spans="2:13" ht="11.25" x14ac:dyDescent="0.2">
      <c r="B52" s="16"/>
      <c r="M52" s="16"/>
    </row>
    <row r="53" spans="2:13" ht="11.25" x14ac:dyDescent="0.2">
      <c r="B53" s="16"/>
      <c r="M53" s="16"/>
    </row>
    <row r="54" spans="2:13" ht="11.25" x14ac:dyDescent="0.2">
      <c r="B54" s="16"/>
      <c r="M54" s="16"/>
    </row>
    <row r="55" spans="2:13" ht="11.25" x14ac:dyDescent="0.2">
      <c r="B55" s="16"/>
      <c r="M55" s="16"/>
    </row>
    <row r="56" spans="2:13" ht="11.25" x14ac:dyDescent="0.2">
      <c r="B56" s="16"/>
      <c r="M56" s="16"/>
    </row>
    <row r="57" spans="2:13" ht="11.25" x14ac:dyDescent="0.2">
      <c r="B57" s="16"/>
      <c r="M57" s="16"/>
    </row>
    <row r="58" spans="2:13" ht="11.25" x14ac:dyDescent="0.2">
      <c r="B58" s="16"/>
      <c r="M58" s="16"/>
    </row>
    <row r="59" spans="2:13" ht="11.25" x14ac:dyDescent="0.2">
      <c r="B59" s="16"/>
      <c r="M59" s="16"/>
    </row>
    <row r="60" spans="2:13" ht="11.25" x14ac:dyDescent="0.2">
      <c r="B60" s="16"/>
      <c r="M60" s="16"/>
    </row>
    <row r="61" spans="2:13" s="1" customFormat="1" ht="12.75" x14ac:dyDescent="0.2">
      <c r="B61" s="28"/>
      <c r="D61" s="39" t="s">
        <v>51</v>
      </c>
      <c r="E61" s="30"/>
      <c r="F61" s="96" t="s">
        <v>52</v>
      </c>
      <c r="G61" s="39" t="s">
        <v>51</v>
      </c>
      <c r="H61" s="30"/>
      <c r="I61" s="30"/>
      <c r="J61" s="97" t="s">
        <v>52</v>
      </c>
      <c r="K61" s="30"/>
      <c r="L61" s="30"/>
      <c r="M61" s="28"/>
    </row>
    <row r="62" spans="2:13" ht="11.25" x14ac:dyDescent="0.2">
      <c r="B62" s="16"/>
      <c r="M62" s="16"/>
    </row>
    <row r="63" spans="2:13" ht="11.25" x14ac:dyDescent="0.2">
      <c r="B63" s="16"/>
      <c r="M63" s="16"/>
    </row>
    <row r="64" spans="2:13" ht="11.25" x14ac:dyDescent="0.2">
      <c r="B64" s="16"/>
      <c r="M64" s="16"/>
    </row>
    <row r="65" spans="2:13" s="1" customFormat="1" ht="12.75" x14ac:dyDescent="0.2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38"/>
      <c r="M65" s="28"/>
    </row>
    <row r="66" spans="2:13" ht="11.25" x14ac:dyDescent="0.2">
      <c r="B66" s="16"/>
      <c r="M66" s="16"/>
    </row>
    <row r="67" spans="2:13" ht="11.25" x14ac:dyDescent="0.2">
      <c r="B67" s="16"/>
      <c r="M67" s="16"/>
    </row>
    <row r="68" spans="2:13" ht="11.25" x14ac:dyDescent="0.2">
      <c r="B68" s="16"/>
      <c r="M68" s="16"/>
    </row>
    <row r="69" spans="2:13" ht="11.25" x14ac:dyDescent="0.2">
      <c r="B69" s="16"/>
      <c r="M69" s="16"/>
    </row>
    <row r="70" spans="2:13" ht="11.25" x14ac:dyDescent="0.2">
      <c r="B70" s="16"/>
      <c r="M70" s="16"/>
    </row>
    <row r="71" spans="2:13" ht="11.25" x14ac:dyDescent="0.2">
      <c r="B71" s="16"/>
      <c r="M71" s="16"/>
    </row>
    <row r="72" spans="2:13" ht="11.25" x14ac:dyDescent="0.2">
      <c r="B72" s="16"/>
      <c r="M72" s="16"/>
    </row>
    <row r="73" spans="2:13" ht="11.25" x14ac:dyDescent="0.2">
      <c r="B73" s="16"/>
      <c r="M73" s="16"/>
    </row>
    <row r="74" spans="2:13" ht="11.25" x14ac:dyDescent="0.2">
      <c r="B74" s="16"/>
      <c r="M74" s="16"/>
    </row>
    <row r="75" spans="2:13" ht="11.25" x14ac:dyDescent="0.2">
      <c r="B75" s="16"/>
      <c r="M75" s="16"/>
    </row>
    <row r="76" spans="2:13" s="1" customFormat="1" ht="12.75" x14ac:dyDescent="0.2">
      <c r="B76" s="28"/>
      <c r="D76" s="39" t="s">
        <v>51</v>
      </c>
      <c r="E76" s="30"/>
      <c r="F76" s="96" t="s">
        <v>52</v>
      </c>
      <c r="G76" s="39" t="s">
        <v>51</v>
      </c>
      <c r="H76" s="30"/>
      <c r="I76" s="30"/>
      <c r="J76" s="97" t="s">
        <v>52</v>
      </c>
      <c r="K76" s="30"/>
      <c r="L76" s="30"/>
      <c r="M76" s="28"/>
    </row>
    <row r="77" spans="2:13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customHeight="1" x14ac:dyDescent="0.2">
      <c r="B82" s="28"/>
      <c r="C82" s="17" t="s">
        <v>112</v>
      </c>
      <c r="M82" s="28"/>
    </row>
    <row r="83" spans="2:47" s="1" customFormat="1" ht="6.95" customHeight="1" x14ac:dyDescent="0.2">
      <c r="B83" s="28"/>
      <c r="M83" s="28"/>
    </row>
    <row r="84" spans="2:47" s="1" customFormat="1" ht="12" customHeight="1" x14ac:dyDescent="0.2">
      <c r="B84" s="28"/>
      <c r="C84" s="23" t="s">
        <v>17</v>
      </c>
      <c r="M84" s="28"/>
    </row>
    <row r="85" spans="2:47" s="1" customFormat="1" ht="16.5" customHeight="1" x14ac:dyDescent="0.2">
      <c r="B85" s="28"/>
      <c r="E85" s="200" t="str">
        <f>E7</f>
        <v>KONTEJNEROVÁ STÁNÍ NA DUKLE</v>
      </c>
      <c r="F85" s="201"/>
      <c r="G85" s="201"/>
      <c r="H85" s="201"/>
      <c r="M85" s="28"/>
    </row>
    <row r="86" spans="2:47" s="1" customFormat="1" ht="12" customHeight="1" x14ac:dyDescent="0.2">
      <c r="B86" s="28"/>
      <c r="C86" s="23" t="s">
        <v>108</v>
      </c>
      <c r="M86" s="28"/>
    </row>
    <row r="87" spans="2:47" s="1" customFormat="1" ht="16.5" customHeight="1" x14ac:dyDescent="0.2">
      <c r="B87" s="28"/>
      <c r="E87" s="162" t="str">
        <f>E9</f>
        <v>440-04 - SO 04 Stání č.4</v>
      </c>
      <c r="F87" s="202"/>
      <c r="G87" s="202"/>
      <c r="H87" s="202"/>
      <c r="M87" s="28"/>
    </row>
    <row r="88" spans="2:47" s="1" customFormat="1" ht="6.95" customHeight="1" x14ac:dyDescent="0.2">
      <c r="B88" s="28"/>
      <c r="M88" s="28"/>
    </row>
    <row r="89" spans="2:47" s="1" customFormat="1" ht="12" customHeight="1" x14ac:dyDescent="0.2">
      <c r="B89" s="28"/>
      <c r="C89" s="23" t="s">
        <v>21</v>
      </c>
      <c r="F89" s="21" t="str">
        <f>F12</f>
        <v>ÚSTÍ NAD ORLICÍ</v>
      </c>
      <c r="I89" s="23" t="s">
        <v>23</v>
      </c>
      <c r="J89" s="48" t="str">
        <f>IF(J12="","",J12)</f>
        <v>6. 2. 2024</v>
      </c>
      <c r="M89" s="28"/>
    </row>
    <row r="90" spans="2:47" s="1" customFormat="1" ht="6.95" customHeight="1" x14ac:dyDescent="0.2">
      <c r="B90" s="28"/>
      <c r="M90" s="28"/>
    </row>
    <row r="91" spans="2:47" s="1" customFormat="1" ht="15.2" customHeight="1" x14ac:dyDescent="0.2">
      <c r="B91" s="28"/>
      <c r="C91" s="23" t="s">
        <v>25</v>
      </c>
      <c r="F91" s="21" t="str">
        <f>E15</f>
        <v>Město Ústí nad Olricí</v>
      </c>
      <c r="I91" s="23" t="s">
        <v>31</v>
      </c>
      <c r="J91" s="26" t="str">
        <f>E21</f>
        <v>JDS projekt, s.r.o.</v>
      </c>
      <c r="M91" s="28"/>
    </row>
    <row r="92" spans="2:47" s="1" customFormat="1" ht="15.2" customHeight="1" x14ac:dyDescent="0.2">
      <c r="B92" s="28"/>
      <c r="C92" s="23" t="s">
        <v>29</v>
      </c>
      <c r="F92" s="21" t="str">
        <f>IF(E18="","",E18)</f>
        <v>Vyplň údaj</v>
      </c>
      <c r="I92" s="23" t="s">
        <v>33</v>
      </c>
      <c r="J92" s="26" t="str">
        <f>E24</f>
        <v>Suchánek</v>
      </c>
      <c r="M92" s="28"/>
    </row>
    <row r="93" spans="2:47" s="1" customFormat="1" ht="10.35" customHeight="1" x14ac:dyDescent="0.2">
      <c r="B93" s="28"/>
      <c r="M93" s="28"/>
    </row>
    <row r="94" spans="2:47" s="1" customFormat="1" ht="29.25" customHeight="1" x14ac:dyDescent="0.2">
      <c r="B94" s="28"/>
      <c r="C94" s="98" t="s">
        <v>113</v>
      </c>
      <c r="D94" s="90"/>
      <c r="E94" s="90"/>
      <c r="F94" s="90"/>
      <c r="G94" s="90"/>
      <c r="H94" s="90"/>
      <c r="I94" s="99" t="s">
        <v>114</v>
      </c>
      <c r="J94" s="99" t="s">
        <v>115</v>
      </c>
      <c r="K94" s="99" t="s">
        <v>116</v>
      </c>
      <c r="L94" s="90"/>
      <c r="M94" s="28"/>
    </row>
    <row r="95" spans="2:47" s="1" customFormat="1" ht="10.35" customHeight="1" x14ac:dyDescent="0.2">
      <c r="B95" s="28"/>
      <c r="M95" s="28"/>
    </row>
    <row r="96" spans="2:47" s="1" customFormat="1" ht="22.9" customHeight="1" x14ac:dyDescent="0.2">
      <c r="B96" s="28"/>
      <c r="C96" s="100" t="s">
        <v>117</v>
      </c>
      <c r="I96" s="62">
        <f t="shared" ref="I96:J98" si="0">Q123</f>
        <v>0</v>
      </c>
      <c r="J96" s="62">
        <f t="shared" si="0"/>
        <v>0</v>
      </c>
      <c r="K96" s="62">
        <f>K123</f>
        <v>0</v>
      </c>
      <c r="M96" s="28"/>
      <c r="AU96" s="13" t="s">
        <v>118</v>
      </c>
    </row>
    <row r="97" spans="2:13" s="8" customFormat="1" ht="24.95" customHeight="1" x14ac:dyDescent="0.2">
      <c r="B97" s="101"/>
      <c r="D97" s="102" t="s">
        <v>119</v>
      </c>
      <c r="E97" s="103"/>
      <c r="F97" s="103"/>
      <c r="G97" s="103"/>
      <c r="H97" s="103"/>
      <c r="I97" s="104">
        <f t="shared" si="0"/>
        <v>0</v>
      </c>
      <c r="J97" s="104">
        <f t="shared" si="0"/>
        <v>0</v>
      </c>
      <c r="K97" s="104">
        <f>K124</f>
        <v>0</v>
      </c>
      <c r="M97" s="101"/>
    </row>
    <row r="98" spans="2:13" s="9" customFormat="1" ht="19.899999999999999" customHeight="1" x14ac:dyDescent="0.2">
      <c r="B98" s="105"/>
      <c r="D98" s="106" t="s">
        <v>120</v>
      </c>
      <c r="E98" s="107"/>
      <c r="F98" s="107"/>
      <c r="G98" s="107"/>
      <c r="H98" s="107"/>
      <c r="I98" s="108">
        <f t="shared" si="0"/>
        <v>0</v>
      </c>
      <c r="J98" s="108">
        <f t="shared" si="0"/>
        <v>0</v>
      </c>
      <c r="K98" s="108">
        <f>K125</f>
        <v>0</v>
      </c>
      <c r="M98" s="105"/>
    </row>
    <row r="99" spans="2:13" s="9" customFormat="1" ht="19.899999999999999" customHeight="1" x14ac:dyDescent="0.2">
      <c r="B99" s="105"/>
      <c r="D99" s="106" t="s">
        <v>121</v>
      </c>
      <c r="E99" s="107"/>
      <c r="F99" s="107"/>
      <c r="G99" s="107"/>
      <c r="H99" s="107"/>
      <c r="I99" s="108">
        <f>Q160</f>
        <v>0</v>
      </c>
      <c r="J99" s="108">
        <f>R160</f>
        <v>0</v>
      </c>
      <c r="K99" s="108">
        <f>K160</f>
        <v>0</v>
      </c>
      <c r="M99" s="105"/>
    </row>
    <row r="100" spans="2:13" s="9" customFormat="1" ht="19.899999999999999" customHeight="1" x14ac:dyDescent="0.2">
      <c r="B100" s="105"/>
      <c r="D100" s="106" t="s">
        <v>122</v>
      </c>
      <c r="E100" s="107"/>
      <c r="F100" s="107"/>
      <c r="G100" s="107"/>
      <c r="H100" s="107"/>
      <c r="I100" s="108">
        <f>Q163</f>
        <v>0</v>
      </c>
      <c r="J100" s="108">
        <f>R163</f>
        <v>0</v>
      </c>
      <c r="K100" s="108">
        <f>K163</f>
        <v>0</v>
      </c>
      <c r="M100" s="105"/>
    </row>
    <row r="101" spans="2:13" s="9" customFormat="1" ht="19.899999999999999" customHeight="1" x14ac:dyDescent="0.2">
      <c r="B101" s="105"/>
      <c r="D101" s="106" t="s">
        <v>123</v>
      </c>
      <c r="E101" s="107"/>
      <c r="F101" s="107"/>
      <c r="G101" s="107"/>
      <c r="H101" s="107"/>
      <c r="I101" s="108">
        <f>Q182</f>
        <v>0</v>
      </c>
      <c r="J101" s="108">
        <f>R182</f>
        <v>0</v>
      </c>
      <c r="K101" s="108">
        <f>K182</f>
        <v>0</v>
      </c>
      <c r="M101" s="105"/>
    </row>
    <row r="102" spans="2:13" s="9" customFormat="1" ht="19.899999999999999" customHeight="1" x14ac:dyDescent="0.2">
      <c r="B102" s="105"/>
      <c r="D102" s="106" t="s">
        <v>124</v>
      </c>
      <c r="E102" s="107"/>
      <c r="F102" s="107"/>
      <c r="G102" s="107"/>
      <c r="H102" s="107"/>
      <c r="I102" s="108">
        <f>Q209</f>
        <v>0</v>
      </c>
      <c r="J102" s="108">
        <f>R209</f>
        <v>0</v>
      </c>
      <c r="K102" s="108">
        <f>K209</f>
        <v>0</v>
      </c>
      <c r="M102" s="105"/>
    </row>
    <row r="103" spans="2:13" s="9" customFormat="1" ht="19.899999999999999" customHeight="1" x14ac:dyDescent="0.2">
      <c r="B103" s="105"/>
      <c r="D103" s="106" t="s">
        <v>125</v>
      </c>
      <c r="E103" s="107"/>
      <c r="F103" s="107"/>
      <c r="G103" s="107"/>
      <c r="H103" s="107"/>
      <c r="I103" s="108">
        <f>Q216</f>
        <v>0</v>
      </c>
      <c r="J103" s="108">
        <f>R216</f>
        <v>0</v>
      </c>
      <c r="K103" s="108">
        <f>K216</f>
        <v>0</v>
      </c>
      <c r="M103" s="105"/>
    </row>
    <row r="104" spans="2:13" s="1" customFormat="1" ht="21.75" customHeight="1" x14ac:dyDescent="0.2">
      <c r="B104" s="28"/>
      <c r="M104" s="28"/>
    </row>
    <row r="105" spans="2:13" s="1" customFormat="1" ht="6.95" customHeight="1" x14ac:dyDescent="0.2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28"/>
    </row>
    <row r="109" spans="2:13" s="1" customFormat="1" ht="6.95" customHeight="1" x14ac:dyDescent="0.2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28"/>
    </row>
    <row r="110" spans="2:13" s="1" customFormat="1" ht="24.95" customHeight="1" x14ac:dyDescent="0.2">
      <c r="B110" s="28"/>
      <c r="C110" s="17" t="s">
        <v>126</v>
      </c>
      <c r="M110" s="28"/>
    </row>
    <row r="111" spans="2:13" s="1" customFormat="1" ht="6.95" customHeight="1" x14ac:dyDescent="0.2">
      <c r="B111" s="28"/>
      <c r="M111" s="28"/>
    </row>
    <row r="112" spans="2:13" s="1" customFormat="1" ht="12" customHeight="1" x14ac:dyDescent="0.2">
      <c r="B112" s="28"/>
      <c r="C112" s="23" t="s">
        <v>17</v>
      </c>
      <c r="M112" s="28"/>
    </row>
    <row r="113" spans="2:65" s="1" customFormat="1" ht="16.5" customHeight="1" x14ac:dyDescent="0.2">
      <c r="B113" s="28"/>
      <c r="E113" s="200" t="str">
        <f>E7</f>
        <v>KONTEJNEROVÁ STÁNÍ NA DUKLE</v>
      </c>
      <c r="F113" s="201"/>
      <c r="G113" s="201"/>
      <c r="H113" s="201"/>
      <c r="M113" s="28"/>
    </row>
    <row r="114" spans="2:65" s="1" customFormat="1" ht="12" customHeight="1" x14ac:dyDescent="0.2">
      <c r="B114" s="28"/>
      <c r="C114" s="23" t="s">
        <v>108</v>
      </c>
      <c r="M114" s="28"/>
    </row>
    <row r="115" spans="2:65" s="1" customFormat="1" ht="16.5" customHeight="1" x14ac:dyDescent="0.2">
      <c r="B115" s="28"/>
      <c r="E115" s="162" t="str">
        <f>E9</f>
        <v>440-04 - SO 04 Stání č.4</v>
      </c>
      <c r="F115" s="202"/>
      <c r="G115" s="202"/>
      <c r="H115" s="202"/>
      <c r="M115" s="28"/>
    </row>
    <row r="116" spans="2:65" s="1" customFormat="1" ht="6.95" customHeight="1" x14ac:dyDescent="0.2">
      <c r="B116" s="28"/>
      <c r="M116" s="28"/>
    </row>
    <row r="117" spans="2:65" s="1" customFormat="1" ht="12" customHeight="1" x14ac:dyDescent="0.2">
      <c r="B117" s="28"/>
      <c r="C117" s="23" t="s">
        <v>21</v>
      </c>
      <c r="F117" s="21" t="str">
        <f>F12</f>
        <v>ÚSTÍ NAD ORLICÍ</v>
      </c>
      <c r="I117" s="23" t="s">
        <v>23</v>
      </c>
      <c r="J117" s="48" t="str">
        <f>IF(J12="","",J12)</f>
        <v>6. 2. 2024</v>
      </c>
      <c r="M117" s="28"/>
    </row>
    <row r="118" spans="2:65" s="1" customFormat="1" ht="6.95" customHeight="1" x14ac:dyDescent="0.2">
      <c r="B118" s="28"/>
      <c r="M118" s="28"/>
    </row>
    <row r="119" spans="2:65" s="1" customFormat="1" ht="15.2" customHeight="1" x14ac:dyDescent="0.2">
      <c r="B119" s="28"/>
      <c r="C119" s="23" t="s">
        <v>25</v>
      </c>
      <c r="F119" s="21" t="str">
        <f>E15</f>
        <v>Město Ústí nad Olricí</v>
      </c>
      <c r="I119" s="23" t="s">
        <v>31</v>
      </c>
      <c r="J119" s="26" t="str">
        <f>E21</f>
        <v>JDS projekt, s.r.o.</v>
      </c>
      <c r="M119" s="28"/>
    </row>
    <row r="120" spans="2:65" s="1" customFormat="1" ht="15.2" customHeight="1" x14ac:dyDescent="0.2">
      <c r="B120" s="28"/>
      <c r="C120" s="23" t="s">
        <v>29</v>
      </c>
      <c r="F120" s="21" t="str">
        <f>IF(E18="","",E18)</f>
        <v>Vyplň údaj</v>
      </c>
      <c r="I120" s="23" t="s">
        <v>33</v>
      </c>
      <c r="J120" s="26" t="str">
        <f>E24</f>
        <v>Suchánek</v>
      </c>
      <c r="M120" s="28"/>
    </row>
    <row r="121" spans="2:65" s="1" customFormat="1" ht="10.35" customHeight="1" x14ac:dyDescent="0.2">
      <c r="B121" s="28"/>
      <c r="M121" s="28"/>
    </row>
    <row r="122" spans="2:65" s="10" customFormat="1" ht="29.25" customHeight="1" x14ac:dyDescent="0.2">
      <c r="B122" s="109"/>
      <c r="C122" s="110" t="s">
        <v>127</v>
      </c>
      <c r="D122" s="111" t="s">
        <v>61</v>
      </c>
      <c r="E122" s="111" t="s">
        <v>57</v>
      </c>
      <c r="F122" s="111" t="s">
        <v>58</v>
      </c>
      <c r="G122" s="111" t="s">
        <v>128</v>
      </c>
      <c r="H122" s="111" t="s">
        <v>129</v>
      </c>
      <c r="I122" s="111" t="s">
        <v>130</v>
      </c>
      <c r="J122" s="111" t="s">
        <v>131</v>
      </c>
      <c r="K122" s="111" t="s">
        <v>116</v>
      </c>
      <c r="L122" s="112" t="s">
        <v>132</v>
      </c>
      <c r="M122" s="109"/>
      <c r="N122" s="55" t="s">
        <v>1</v>
      </c>
      <c r="O122" s="56" t="s">
        <v>40</v>
      </c>
      <c r="P122" s="56" t="s">
        <v>133</v>
      </c>
      <c r="Q122" s="56" t="s">
        <v>134</v>
      </c>
      <c r="R122" s="56" t="s">
        <v>135</v>
      </c>
      <c r="S122" s="56" t="s">
        <v>136</v>
      </c>
      <c r="T122" s="56" t="s">
        <v>137</v>
      </c>
      <c r="U122" s="56" t="s">
        <v>138</v>
      </c>
      <c r="V122" s="56" t="s">
        <v>139</v>
      </c>
      <c r="W122" s="56" t="s">
        <v>140</v>
      </c>
      <c r="X122" s="57" t="s">
        <v>141</v>
      </c>
    </row>
    <row r="123" spans="2:65" s="1" customFormat="1" ht="22.9" customHeight="1" x14ac:dyDescent="0.25">
      <c r="B123" s="28"/>
      <c r="C123" s="60" t="s">
        <v>142</v>
      </c>
      <c r="K123" s="113">
        <f>BK123</f>
        <v>0</v>
      </c>
      <c r="M123" s="28"/>
      <c r="N123" s="58"/>
      <c r="O123" s="49"/>
      <c r="P123" s="49"/>
      <c r="Q123" s="114">
        <f>Q124</f>
        <v>0</v>
      </c>
      <c r="R123" s="114">
        <f>R124</f>
        <v>0</v>
      </c>
      <c r="S123" s="49"/>
      <c r="T123" s="115">
        <f>T124</f>
        <v>0</v>
      </c>
      <c r="U123" s="49"/>
      <c r="V123" s="115">
        <f>V124</f>
        <v>27.971153000000001</v>
      </c>
      <c r="W123" s="49"/>
      <c r="X123" s="116">
        <f>X124</f>
        <v>52.055</v>
      </c>
      <c r="AT123" s="13" t="s">
        <v>77</v>
      </c>
      <c r="AU123" s="13" t="s">
        <v>118</v>
      </c>
      <c r="BK123" s="117">
        <f>BK124</f>
        <v>0</v>
      </c>
    </row>
    <row r="124" spans="2:65" s="11" customFormat="1" ht="25.9" customHeight="1" x14ac:dyDescent="0.2">
      <c r="B124" s="118"/>
      <c r="D124" s="119" t="s">
        <v>77</v>
      </c>
      <c r="E124" s="120" t="s">
        <v>143</v>
      </c>
      <c r="F124" s="120" t="s">
        <v>144</v>
      </c>
      <c r="I124" s="121"/>
      <c r="J124" s="121"/>
      <c r="K124" s="122">
        <f>BK124</f>
        <v>0</v>
      </c>
      <c r="M124" s="118"/>
      <c r="N124" s="123"/>
      <c r="Q124" s="124">
        <f>Q125+Q160+Q163+Q182+Q209+Q216</f>
        <v>0</v>
      </c>
      <c r="R124" s="124">
        <f>R125+R160+R163+R182+R209+R216</f>
        <v>0</v>
      </c>
      <c r="T124" s="125">
        <f>T125+T160+T163+T182+T209+T216</f>
        <v>0</v>
      </c>
      <c r="V124" s="125">
        <f>V125+V160+V163+V182+V209+V216</f>
        <v>27.971153000000001</v>
      </c>
      <c r="X124" s="126">
        <f>X125+X160+X163+X182+X209+X216</f>
        <v>52.055</v>
      </c>
      <c r="AR124" s="119" t="s">
        <v>86</v>
      </c>
      <c r="AT124" s="127" t="s">
        <v>77</v>
      </c>
      <c r="AU124" s="127" t="s">
        <v>78</v>
      </c>
      <c r="AY124" s="119" t="s">
        <v>145</v>
      </c>
      <c r="BK124" s="128">
        <f>BK125+BK160+BK163+BK182+BK209+BK216</f>
        <v>0</v>
      </c>
    </row>
    <row r="125" spans="2:65" s="11" customFormat="1" ht="22.9" customHeight="1" x14ac:dyDescent="0.2">
      <c r="B125" s="118"/>
      <c r="D125" s="119" t="s">
        <v>77</v>
      </c>
      <c r="E125" s="129" t="s">
        <v>86</v>
      </c>
      <c r="F125" s="129" t="s">
        <v>146</v>
      </c>
      <c r="I125" s="121"/>
      <c r="J125" s="121"/>
      <c r="K125" s="130">
        <f>BK125</f>
        <v>0</v>
      </c>
      <c r="M125" s="118"/>
      <c r="N125" s="123"/>
      <c r="Q125" s="124">
        <f>SUM(Q126:Q159)</f>
        <v>0</v>
      </c>
      <c r="R125" s="124">
        <f>SUM(R126:R159)</f>
        <v>0</v>
      </c>
      <c r="T125" s="125">
        <f>SUM(T126:T159)</f>
        <v>0</v>
      </c>
      <c r="V125" s="125">
        <f>SUM(V126:V159)</f>
        <v>0.77517999999999998</v>
      </c>
      <c r="X125" s="126">
        <f>SUM(X126:X159)</f>
        <v>52.055</v>
      </c>
      <c r="AR125" s="119" t="s">
        <v>86</v>
      </c>
      <c r="AT125" s="127" t="s">
        <v>77</v>
      </c>
      <c r="AU125" s="127" t="s">
        <v>86</v>
      </c>
      <c r="AY125" s="119" t="s">
        <v>145</v>
      </c>
      <c r="BK125" s="128">
        <f>SUM(BK126:BK159)</f>
        <v>0</v>
      </c>
    </row>
    <row r="126" spans="2:65" s="1" customFormat="1" ht="24.2" customHeight="1" x14ac:dyDescent="0.2">
      <c r="B126" s="28"/>
      <c r="C126" s="131" t="s">
        <v>389</v>
      </c>
      <c r="D126" s="131" t="s">
        <v>147</v>
      </c>
      <c r="E126" s="132" t="s">
        <v>390</v>
      </c>
      <c r="F126" s="133" t="s">
        <v>391</v>
      </c>
      <c r="G126" s="134" t="s">
        <v>150</v>
      </c>
      <c r="H126" s="135">
        <v>21</v>
      </c>
      <c r="I126" s="136"/>
      <c r="J126" s="136"/>
      <c r="K126" s="137">
        <f>ROUND(P126*H126,2)</f>
        <v>0</v>
      </c>
      <c r="L126" s="133" t="s">
        <v>151</v>
      </c>
      <c r="M126" s="28"/>
      <c r="N126" s="138" t="s">
        <v>1</v>
      </c>
      <c r="O126" s="139" t="s">
        <v>41</v>
      </c>
      <c r="P126" s="140">
        <f>I126+J126</f>
        <v>0</v>
      </c>
      <c r="Q126" s="140">
        <f>ROUND(I126*H126,2)</f>
        <v>0</v>
      </c>
      <c r="R126" s="140">
        <f>ROUND(J126*H126,2)</f>
        <v>0</v>
      </c>
      <c r="T126" s="141">
        <f>S126*H126</f>
        <v>0</v>
      </c>
      <c r="U126" s="141">
        <v>0</v>
      </c>
      <c r="V126" s="141">
        <f>U126*H126</f>
        <v>0</v>
      </c>
      <c r="W126" s="141">
        <v>0.255</v>
      </c>
      <c r="X126" s="142">
        <f>W126*H126</f>
        <v>5.3550000000000004</v>
      </c>
      <c r="AR126" s="143" t="s">
        <v>152</v>
      </c>
      <c r="AT126" s="143" t="s">
        <v>147</v>
      </c>
      <c r="AU126" s="143" t="s">
        <v>88</v>
      </c>
      <c r="AY126" s="13" t="s">
        <v>145</v>
      </c>
      <c r="BE126" s="144">
        <f>IF(O126="základní",K126,0)</f>
        <v>0</v>
      </c>
      <c r="BF126" s="144">
        <f>IF(O126="snížená",K126,0)</f>
        <v>0</v>
      </c>
      <c r="BG126" s="144">
        <f>IF(O126="zákl. přenesená",K126,0)</f>
        <v>0</v>
      </c>
      <c r="BH126" s="144">
        <f>IF(O126="sníž. přenesená",K126,0)</f>
        <v>0</v>
      </c>
      <c r="BI126" s="144">
        <f>IF(O126="nulová",K126,0)</f>
        <v>0</v>
      </c>
      <c r="BJ126" s="13" t="s">
        <v>86</v>
      </c>
      <c r="BK126" s="144">
        <f>ROUND(P126*H126,2)</f>
        <v>0</v>
      </c>
      <c r="BL126" s="13" t="s">
        <v>152</v>
      </c>
      <c r="BM126" s="143" t="s">
        <v>392</v>
      </c>
    </row>
    <row r="127" spans="2:65" s="1" customFormat="1" ht="48.75" x14ac:dyDescent="0.2">
      <c r="B127" s="28"/>
      <c r="D127" s="145" t="s">
        <v>154</v>
      </c>
      <c r="F127" s="146" t="s">
        <v>393</v>
      </c>
      <c r="I127" s="147"/>
      <c r="J127" s="147"/>
      <c r="M127" s="28"/>
      <c r="N127" s="148"/>
      <c r="X127" s="52"/>
      <c r="AT127" s="13" t="s">
        <v>154</v>
      </c>
      <c r="AU127" s="13" t="s">
        <v>88</v>
      </c>
    </row>
    <row r="128" spans="2:65" s="1" customFormat="1" ht="24.2" customHeight="1" x14ac:dyDescent="0.2">
      <c r="B128" s="28"/>
      <c r="C128" s="131" t="s">
        <v>86</v>
      </c>
      <c r="D128" s="131" t="s">
        <v>147</v>
      </c>
      <c r="E128" s="132" t="s">
        <v>148</v>
      </c>
      <c r="F128" s="133" t="s">
        <v>149</v>
      </c>
      <c r="G128" s="134" t="s">
        <v>150</v>
      </c>
      <c r="H128" s="135">
        <v>40</v>
      </c>
      <c r="I128" s="136"/>
      <c r="J128" s="136"/>
      <c r="K128" s="137">
        <f>ROUND(P128*H128,2)</f>
        <v>0</v>
      </c>
      <c r="L128" s="133" t="s">
        <v>151</v>
      </c>
      <c r="M128" s="28"/>
      <c r="N128" s="138" t="s">
        <v>1</v>
      </c>
      <c r="O128" s="139" t="s">
        <v>41</v>
      </c>
      <c r="P128" s="140">
        <f>I128+J128</f>
        <v>0</v>
      </c>
      <c r="Q128" s="140">
        <f>ROUND(I128*H128,2)</f>
        <v>0</v>
      </c>
      <c r="R128" s="140">
        <f>ROUND(J128*H128,2)</f>
        <v>0</v>
      </c>
      <c r="T128" s="141">
        <f>S128*H128</f>
        <v>0</v>
      </c>
      <c r="U128" s="141">
        <v>0</v>
      </c>
      <c r="V128" s="141">
        <f>U128*H128</f>
        <v>0</v>
      </c>
      <c r="W128" s="141">
        <v>0.26</v>
      </c>
      <c r="X128" s="142">
        <f>W128*H128</f>
        <v>10.4</v>
      </c>
      <c r="AR128" s="143" t="s">
        <v>152</v>
      </c>
      <c r="AT128" s="143" t="s">
        <v>147</v>
      </c>
      <c r="AU128" s="143" t="s">
        <v>88</v>
      </c>
      <c r="AY128" s="13" t="s">
        <v>145</v>
      </c>
      <c r="BE128" s="144">
        <f>IF(O128="základní",K128,0)</f>
        <v>0</v>
      </c>
      <c r="BF128" s="144">
        <f>IF(O128="snížená",K128,0)</f>
        <v>0</v>
      </c>
      <c r="BG128" s="144">
        <f>IF(O128="zákl. přenesená",K128,0)</f>
        <v>0</v>
      </c>
      <c r="BH128" s="144">
        <f>IF(O128="sníž. přenesená",K128,0)</f>
        <v>0</v>
      </c>
      <c r="BI128" s="144">
        <f>IF(O128="nulová",K128,0)</f>
        <v>0</v>
      </c>
      <c r="BJ128" s="13" t="s">
        <v>86</v>
      </c>
      <c r="BK128" s="144">
        <f>ROUND(P128*H128,2)</f>
        <v>0</v>
      </c>
      <c r="BL128" s="13" t="s">
        <v>152</v>
      </c>
      <c r="BM128" s="143" t="s">
        <v>394</v>
      </c>
    </row>
    <row r="129" spans="2:65" s="1" customFormat="1" ht="39" x14ac:dyDescent="0.2">
      <c r="B129" s="28"/>
      <c r="D129" s="145" t="s">
        <v>154</v>
      </c>
      <c r="F129" s="146" t="s">
        <v>155</v>
      </c>
      <c r="I129" s="147"/>
      <c r="J129" s="147"/>
      <c r="M129" s="28"/>
      <c r="N129" s="148"/>
      <c r="X129" s="52"/>
      <c r="AT129" s="13" t="s">
        <v>154</v>
      </c>
      <c r="AU129" s="13" t="s">
        <v>88</v>
      </c>
    </row>
    <row r="130" spans="2:65" s="1" customFormat="1" ht="24.2" customHeight="1" x14ac:dyDescent="0.2">
      <c r="B130" s="28"/>
      <c r="C130" s="131" t="s">
        <v>88</v>
      </c>
      <c r="D130" s="131" t="s">
        <v>147</v>
      </c>
      <c r="E130" s="132" t="s">
        <v>395</v>
      </c>
      <c r="F130" s="133" t="s">
        <v>396</v>
      </c>
      <c r="G130" s="134" t="s">
        <v>150</v>
      </c>
      <c r="H130" s="135">
        <v>79</v>
      </c>
      <c r="I130" s="136"/>
      <c r="J130" s="136"/>
      <c r="K130" s="137">
        <f>ROUND(P130*H130,2)</f>
        <v>0</v>
      </c>
      <c r="L130" s="133" t="s">
        <v>151</v>
      </c>
      <c r="M130" s="28"/>
      <c r="N130" s="138" t="s">
        <v>1</v>
      </c>
      <c r="O130" s="139" t="s">
        <v>41</v>
      </c>
      <c r="P130" s="140">
        <f>I130+J130</f>
        <v>0</v>
      </c>
      <c r="Q130" s="140">
        <f>ROUND(I130*H130,2)</f>
        <v>0</v>
      </c>
      <c r="R130" s="140">
        <f>ROUND(J130*H130,2)</f>
        <v>0</v>
      </c>
      <c r="T130" s="141">
        <f>S130*H130</f>
        <v>0</v>
      </c>
      <c r="U130" s="141">
        <v>0</v>
      </c>
      <c r="V130" s="141">
        <f>U130*H130</f>
        <v>0</v>
      </c>
      <c r="W130" s="141">
        <v>0.3</v>
      </c>
      <c r="X130" s="142">
        <f>W130*H130</f>
        <v>23.7</v>
      </c>
      <c r="AR130" s="143" t="s">
        <v>152</v>
      </c>
      <c r="AT130" s="143" t="s">
        <v>147</v>
      </c>
      <c r="AU130" s="143" t="s">
        <v>88</v>
      </c>
      <c r="AY130" s="13" t="s">
        <v>145</v>
      </c>
      <c r="BE130" s="144">
        <f>IF(O130="základní",K130,0)</f>
        <v>0</v>
      </c>
      <c r="BF130" s="144">
        <f>IF(O130="snížená",K130,0)</f>
        <v>0</v>
      </c>
      <c r="BG130" s="144">
        <f>IF(O130="zákl. přenesená",K130,0)</f>
        <v>0</v>
      </c>
      <c r="BH130" s="144">
        <f>IF(O130="sníž. přenesená",K130,0)</f>
        <v>0</v>
      </c>
      <c r="BI130" s="144">
        <f>IF(O130="nulová",K130,0)</f>
        <v>0</v>
      </c>
      <c r="BJ130" s="13" t="s">
        <v>86</v>
      </c>
      <c r="BK130" s="144">
        <f>ROUND(P130*H130,2)</f>
        <v>0</v>
      </c>
      <c r="BL130" s="13" t="s">
        <v>152</v>
      </c>
      <c r="BM130" s="143" t="s">
        <v>397</v>
      </c>
    </row>
    <row r="131" spans="2:65" s="1" customFormat="1" ht="39" x14ac:dyDescent="0.2">
      <c r="B131" s="28"/>
      <c r="D131" s="145" t="s">
        <v>154</v>
      </c>
      <c r="F131" s="146" t="s">
        <v>398</v>
      </c>
      <c r="I131" s="147"/>
      <c r="J131" s="147"/>
      <c r="M131" s="28"/>
      <c r="N131" s="148"/>
      <c r="X131" s="52"/>
      <c r="AT131" s="13" t="s">
        <v>154</v>
      </c>
      <c r="AU131" s="13" t="s">
        <v>88</v>
      </c>
    </row>
    <row r="132" spans="2:65" s="1" customFormat="1" ht="24.2" customHeight="1" x14ac:dyDescent="0.2">
      <c r="B132" s="28"/>
      <c r="C132" s="131" t="s">
        <v>160</v>
      </c>
      <c r="D132" s="131" t="s">
        <v>147</v>
      </c>
      <c r="E132" s="132" t="s">
        <v>399</v>
      </c>
      <c r="F132" s="133" t="s">
        <v>400</v>
      </c>
      <c r="G132" s="134" t="s">
        <v>150</v>
      </c>
      <c r="H132" s="135">
        <v>10</v>
      </c>
      <c r="I132" s="136"/>
      <c r="J132" s="136"/>
      <c r="K132" s="137">
        <f>ROUND(P132*H132,2)</f>
        <v>0</v>
      </c>
      <c r="L132" s="133" t="s">
        <v>151</v>
      </c>
      <c r="M132" s="28"/>
      <c r="N132" s="138" t="s">
        <v>1</v>
      </c>
      <c r="O132" s="139" t="s">
        <v>41</v>
      </c>
      <c r="P132" s="140">
        <f>I132+J132</f>
        <v>0</v>
      </c>
      <c r="Q132" s="140">
        <f>ROUND(I132*H132,2)</f>
        <v>0</v>
      </c>
      <c r="R132" s="140">
        <f>ROUND(J132*H132,2)</f>
        <v>0</v>
      </c>
      <c r="T132" s="141">
        <f>S132*H132</f>
        <v>0</v>
      </c>
      <c r="U132" s="141">
        <v>0</v>
      </c>
      <c r="V132" s="141">
        <f>U132*H132</f>
        <v>0</v>
      </c>
      <c r="W132" s="141">
        <v>0.28999999999999998</v>
      </c>
      <c r="X132" s="142">
        <f>W132*H132</f>
        <v>2.9</v>
      </c>
      <c r="AR132" s="143" t="s">
        <v>152</v>
      </c>
      <c r="AT132" s="143" t="s">
        <v>147</v>
      </c>
      <c r="AU132" s="143" t="s">
        <v>88</v>
      </c>
      <c r="AY132" s="13" t="s">
        <v>145</v>
      </c>
      <c r="BE132" s="144">
        <f>IF(O132="základní",K132,0)</f>
        <v>0</v>
      </c>
      <c r="BF132" s="144">
        <f>IF(O132="snížená",K132,0)</f>
        <v>0</v>
      </c>
      <c r="BG132" s="144">
        <f>IF(O132="zákl. přenesená",K132,0)</f>
        <v>0</v>
      </c>
      <c r="BH132" s="144">
        <f>IF(O132="sníž. přenesená",K132,0)</f>
        <v>0</v>
      </c>
      <c r="BI132" s="144">
        <f>IF(O132="nulová",K132,0)</f>
        <v>0</v>
      </c>
      <c r="BJ132" s="13" t="s">
        <v>86</v>
      </c>
      <c r="BK132" s="144">
        <f>ROUND(P132*H132,2)</f>
        <v>0</v>
      </c>
      <c r="BL132" s="13" t="s">
        <v>152</v>
      </c>
      <c r="BM132" s="143" t="s">
        <v>401</v>
      </c>
    </row>
    <row r="133" spans="2:65" s="1" customFormat="1" ht="39" x14ac:dyDescent="0.2">
      <c r="B133" s="28"/>
      <c r="D133" s="145" t="s">
        <v>154</v>
      </c>
      <c r="F133" s="146" t="s">
        <v>402</v>
      </c>
      <c r="I133" s="147"/>
      <c r="J133" s="147"/>
      <c r="M133" s="28"/>
      <c r="N133" s="148"/>
      <c r="X133" s="52"/>
      <c r="AT133" s="13" t="s">
        <v>154</v>
      </c>
      <c r="AU133" s="13" t="s">
        <v>88</v>
      </c>
    </row>
    <row r="134" spans="2:65" s="1" customFormat="1" ht="24.2" customHeight="1" x14ac:dyDescent="0.2">
      <c r="B134" s="28"/>
      <c r="C134" s="131" t="s">
        <v>152</v>
      </c>
      <c r="D134" s="131" t="s">
        <v>147</v>
      </c>
      <c r="E134" s="132" t="s">
        <v>403</v>
      </c>
      <c r="F134" s="133" t="s">
        <v>404</v>
      </c>
      <c r="G134" s="134" t="s">
        <v>150</v>
      </c>
      <c r="H134" s="135">
        <v>18</v>
      </c>
      <c r="I134" s="136"/>
      <c r="J134" s="136"/>
      <c r="K134" s="137">
        <f>ROUND(P134*H134,2)</f>
        <v>0</v>
      </c>
      <c r="L134" s="133" t="s">
        <v>151</v>
      </c>
      <c r="M134" s="28"/>
      <c r="N134" s="138" t="s">
        <v>1</v>
      </c>
      <c r="O134" s="139" t="s">
        <v>41</v>
      </c>
      <c r="P134" s="140">
        <f>I134+J134</f>
        <v>0</v>
      </c>
      <c r="Q134" s="140">
        <f>ROUND(I134*H134,2)</f>
        <v>0</v>
      </c>
      <c r="R134" s="140">
        <f>ROUND(J134*H134,2)</f>
        <v>0</v>
      </c>
      <c r="T134" s="141">
        <f>S134*H134</f>
        <v>0</v>
      </c>
      <c r="U134" s="141">
        <v>0</v>
      </c>
      <c r="V134" s="141">
        <f>U134*H134</f>
        <v>0</v>
      </c>
      <c r="W134" s="141">
        <v>0.22</v>
      </c>
      <c r="X134" s="142">
        <f>W134*H134</f>
        <v>3.96</v>
      </c>
      <c r="AR134" s="143" t="s">
        <v>152</v>
      </c>
      <c r="AT134" s="143" t="s">
        <v>147</v>
      </c>
      <c r="AU134" s="143" t="s">
        <v>88</v>
      </c>
      <c r="AY134" s="13" t="s">
        <v>145</v>
      </c>
      <c r="BE134" s="144">
        <f>IF(O134="základní",K134,0)</f>
        <v>0</v>
      </c>
      <c r="BF134" s="144">
        <f>IF(O134="snížená",K134,0)</f>
        <v>0</v>
      </c>
      <c r="BG134" s="144">
        <f>IF(O134="zákl. přenesená",K134,0)</f>
        <v>0</v>
      </c>
      <c r="BH134" s="144">
        <f>IF(O134="sníž. přenesená",K134,0)</f>
        <v>0</v>
      </c>
      <c r="BI134" s="144">
        <f>IF(O134="nulová",K134,0)</f>
        <v>0</v>
      </c>
      <c r="BJ134" s="13" t="s">
        <v>86</v>
      </c>
      <c r="BK134" s="144">
        <f>ROUND(P134*H134,2)</f>
        <v>0</v>
      </c>
      <c r="BL134" s="13" t="s">
        <v>152</v>
      </c>
      <c r="BM134" s="143" t="s">
        <v>405</v>
      </c>
    </row>
    <row r="135" spans="2:65" s="1" customFormat="1" ht="39" x14ac:dyDescent="0.2">
      <c r="B135" s="28"/>
      <c r="D135" s="145" t="s">
        <v>154</v>
      </c>
      <c r="F135" s="146" t="s">
        <v>406</v>
      </c>
      <c r="I135" s="147"/>
      <c r="J135" s="147"/>
      <c r="M135" s="28"/>
      <c r="N135" s="148"/>
      <c r="X135" s="52"/>
      <c r="AT135" s="13" t="s">
        <v>154</v>
      </c>
      <c r="AU135" s="13" t="s">
        <v>88</v>
      </c>
    </row>
    <row r="136" spans="2:65" s="1" customFormat="1" ht="24.2" customHeight="1" x14ac:dyDescent="0.2">
      <c r="B136" s="28"/>
      <c r="C136" s="131" t="s">
        <v>170</v>
      </c>
      <c r="D136" s="131" t="s">
        <v>147</v>
      </c>
      <c r="E136" s="132" t="s">
        <v>161</v>
      </c>
      <c r="F136" s="133" t="s">
        <v>162</v>
      </c>
      <c r="G136" s="134" t="s">
        <v>163</v>
      </c>
      <c r="H136" s="135">
        <v>28</v>
      </c>
      <c r="I136" s="136"/>
      <c r="J136" s="136"/>
      <c r="K136" s="137">
        <f>ROUND(P136*H136,2)</f>
        <v>0</v>
      </c>
      <c r="L136" s="133" t="s">
        <v>151</v>
      </c>
      <c r="M136" s="28"/>
      <c r="N136" s="138" t="s">
        <v>1</v>
      </c>
      <c r="O136" s="139" t="s">
        <v>41</v>
      </c>
      <c r="P136" s="140">
        <f>I136+J136</f>
        <v>0</v>
      </c>
      <c r="Q136" s="140">
        <f>ROUND(I136*H136,2)</f>
        <v>0</v>
      </c>
      <c r="R136" s="140">
        <f>ROUND(J136*H136,2)</f>
        <v>0</v>
      </c>
      <c r="T136" s="141">
        <f>S136*H136</f>
        <v>0</v>
      </c>
      <c r="U136" s="141">
        <v>0</v>
      </c>
      <c r="V136" s="141">
        <f>U136*H136</f>
        <v>0</v>
      </c>
      <c r="W136" s="141">
        <v>0.20499999999999999</v>
      </c>
      <c r="X136" s="142">
        <f>W136*H136</f>
        <v>5.7399999999999993</v>
      </c>
      <c r="AR136" s="143" t="s">
        <v>152</v>
      </c>
      <c r="AT136" s="143" t="s">
        <v>147</v>
      </c>
      <c r="AU136" s="143" t="s">
        <v>88</v>
      </c>
      <c r="AY136" s="13" t="s">
        <v>145</v>
      </c>
      <c r="BE136" s="144">
        <f>IF(O136="základní",K136,0)</f>
        <v>0</v>
      </c>
      <c r="BF136" s="144">
        <f>IF(O136="snížená",K136,0)</f>
        <v>0</v>
      </c>
      <c r="BG136" s="144">
        <f>IF(O136="zákl. přenesená",K136,0)</f>
        <v>0</v>
      </c>
      <c r="BH136" s="144">
        <f>IF(O136="sníž. přenesená",K136,0)</f>
        <v>0</v>
      </c>
      <c r="BI136" s="144">
        <f>IF(O136="nulová",K136,0)</f>
        <v>0</v>
      </c>
      <c r="BJ136" s="13" t="s">
        <v>86</v>
      </c>
      <c r="BK136" s="144">
        <f>ROUND(P136*H136,2)</f>
        <v>0</v>
      </c>
      <c r="BL136" s="13" t="s">
        <v>152</v>
      </c>
      <c r="BM136" s="143" t="s">
        <v>407</v>
      </c>
    </row>
    <row r="137" spans="2:65" s="1" customFormat="1" ht="29.25" x14ac:dyDescent="0.2">
      <c r="B137" s="28"/>
      <c r="D137" s="145" t="s">
        <v>154</v>
      </c>
      <c r="F137" s="146" t="s">
        <v>165</v>
      </c>
      <c r="I137" s="147"/>
      <c r="J137" s="147"/>
      <c r="M137" s="28"/>
      <c r="N137" s="148"/>
      <c r="X137" s="52"/>
      <c r="AT137" s="13" t="s">
        <v>154</v>
      </c>
      <c r="AU137" s="13" t="s">
        <v>88</v>
      </c>
    </row>
    <row r="138" spans="2:65" s="1" customFormat="1" ht="24.2" customHeight="1" x14ac:dyDescent="0.2">
      <c r="B138" s="28"/>
      <c r="C138" s="131" t="s">
        <v>175</v>
      </c>
      <c r="D138" s="131" t="s">
        <v>147</v>
      </c>
      <c r="E138" s="132" t="s">
        <v>166</v>
      </c>
      <c r="F138" s="133" t="s">
        <v>167</v>
      </c>
      <c r="G138" s="134" t="s">
        <v>163</v>
      </c>
      <c r="H138" s="135">
        <v>21</v>
      </c>
      <c r="I138" s="136"/>
      <c r="J138" s="136"/>
      <c r="K138" s="137">
        <f>ROUND(P138*H138,2)</f>
        <v>0</v>
      </c>
      <c r="L138" s="133" t="s">
        <v>151</v>
      </c>
      <c r="M138" s="28"/>
      <c r="N138" s="138" t="s">
        <v>1</v>
      </c>
      <c r="O138" s="139" t="s">
        <v>41</v>
      </c>
      <c r="P138" s="140">
        <f>I138+J138</f>
        <v>0</v>
      </c>
      <c r="Q138" s="140">
        <f>ROUND(I138*H138,2)</f>
        <v>0</v>
      </c>
      <c r="R138" s="140">
        <f>ROUND(J138*H138,2)</f>
        <v>0</v>
      </c>
      <c r="T138" s="141">
        <f>S138*H138</f>
        <v>0</v>
      </c>
      <c r="U138" s="141">
        <v>3.6900000000000002E-2</v>
      </c>
      <c r="V138" s="141">
        <f>U138*H138</f>
        <v>0.77490000000000003</v>
      </c>
      <c r="W138" s="141">
        <v>0</v>
      </c>
      <c r="X138" s="142">
        <f>W138*H138</f>
        <v>0</v>
      </c>
      <c r="AR138" s="143" t="s">
        <v>152</v>
      </c>
      <c r="AT138" s="143" t="s">
        <v>147</v>
      </c>
      <c r="AU138" s="143" t="s">
        <v>88</v>
      </c>
      <c r="AY138" s="13" t="s">
        <v>145</v>
      </c>
      <c r="BE138" s="144">
        <f>IF(O138="základní",K138,0)</f>
        <v>0</v>
      </c>
      <c r="BF138" s="144">
        <f>IF(O138="snížená",K138,0)</f>
        <v>0</v>
      </c>
      <c r="BG138" s="144">
        <f>IF(O138="zákl. přenesená",K138,0)</f>
        <v>0</v>
      </c>
      <c r="BH138" s="144">
        <f>IF(O138="sníž. přenesená",K138,0)</f>
        <v>0</v>
      </c>
      <c r="BI138" s="144">
        <f>IF(O138="nulová",K138,0)</f>
        <v>0</v>
      </c>
      <c r="BJ138" s="13" t="s">
        <v>86</v>
      </c>
      <c r="BK138" s="144">
        <f>ROUND(P138*H138,2)</f>
        <v>0</v>
      </c>
      <c r="BL138" s="13" t="s">
        <v>152</v>
      </c>
      <c r="BM138" s="143" t="s">
        <v>408</v>
      </c>
    </row>
    <row r="139" spans="2:65" s="1" customFormat="1" ht="58.5" x14ac:dyDescent="0.2">
      <c r="B139" s="28"/>
      <c r="D139" s="145" t="s">
        <v>154</v>
      </c>
      <c r="F139" s="146" t="s">
        <v>169</v>
      </c>
      <c r="I139" s="147"/>
      <c r="J139" s="147"/>
      <c r="M139" s="28"/>
      <c r="N139" s="148"/>
      <c r="X139" s="52"/>
      <c r="AT139" s="13" t="s">
        <v>154</v>
      </c>
      <c r="AU139" s="13" t="s">
        <v>88</v>
      </c>
    </row>
    <row r="140" spans="2:65" s="1" customFormat="1" ht="24.2" customHeight="1" x14ac:dyDescent="0.2">
      <c r="B140" s="28"/>
      <c r="C140" s="131" t="s">
        <v>181</v>
      </c>
      <c r="D140" s="131" t="s">
        <v>147</v>
      </c>
      <c r="E140" s="132" t="s">
        <v>171</v>
      </c>
      <c r="F140" s="133" t="s">
        <v>172</v>
      </c>
      <c r="G140" s="134" t="s">
        <v>150</v>
      </c>
      <c r="H140" s="135">
        <v>14</v>
      </c>
      <c r="I140" s="136"/>
      <c r="J140" s="136"/>
      <c r="K140" s="137">
        <f>ROUND(P140*H140,2)</f>
        <v>0</v>
      </c>
      <c r="L140" s="133" t="s">
        <v>151</v>
      </c>
      <c r="M140" s="28"/>
      <c r="N140" s="138" t="s">
        <v>1</v>
      </c>
      <c r="O140" s="139" t="s">
        <v>41</v>
      </c>
      <c r="P140" s="140">
        <f>I140+J140</f>
        <v>0</v>
      </c>
      <c r="Q140" s="140">
        <f>ROUND(I140*H140,2)</f>
        <v>0</v>
      </c>
      <c r="R140" s="140">
        <f>ROUND(J140*H140,2)</f>
        <v>0</v>
      </c>
      <c r="T140" s="141">
        <f>S140*H140</f>
        <v>0</v>
      </c>
      <c r="U140" s="141">
        <v>0</v>
      </c>
      <c r="V140" s="141">
        <f>U140*H140</f>
        <v>0</v>
      </c>
      <c r="W140" s="141">
        <v>0</v>
      </c>
      <c r="X140" s="142">
        <f>W140*H140</f>
        <v>0</v>
      </c>
      <c r="AR140" s="143" t="s">
        <v>152</v>
      </c>
      <c r="AT140" s="143" t="s">
        <v>147</v>
      </c>
      <c r="AU140" s="143" t="s">
        <v>88</v>
      </c>
      <c r="AY140" s="13" t="s">
        <v>145</v>
      </c>
      <c r="BE140" s="144">
        <f>IF(O140="základní",K140,0)</f>
        <v>0</v>
      </c>
      <c r="BF140" s="144">
        <f>IF(O140="snížená",K140,0)</f>
        <v>0</v>
      </c>
      <c r="BG140" s="144">
        <f>IF(O140="zákl. přenesená",K140,0)</f>
        <v>0</v>
      </c>
      <c r="BH140" s="144">
        <f>IF(O140="sníž. přenesená",K140,0)</f>
        <v>0</v>
      </c>
      <c r="BI140" s="144">
        <f>IF(O140="nulová",K140,0)</f>
        <v>0</v>
      </c>
      <c r="BJ140" s="13" t="s">
        <v>86</v>
      </c>
      <c r="BK140" s="144">
        <f>ROUND(P140*H140,2)</f>
        <v>0</v>
      </c>
      <c r="BL140" s="13" t="s">
        <v>152</v>
      </c>
      <c r="BM140" s="143" t="s">
        <v>409</v>
      </c>
    </row>
    <row r="141" spans="2:65" s="1" customFormat="1" ht="19.5" x14ac:dyDescent="0.2">
      <c r="B141" s="28"/>
      <c r="D141" s="145" t="s">
        <v>154</v>
      </c>
      <c r="F141" s="146" t="s">
        <v>174</v>
      </c>
      <c r="I141" s="147"/>
      <c r="J141" s="147"/>
      <c r="M141" s="28"/>
      <c r="N141" s="148"/>
      <c r="X141" s="52"/>
      <c r="AT141" s="13" t="s">
        <v>154</v>
      </c>
      <c r="AU141" s="13" t="s">
        <v>88</v>
      </c>
    </row>
    <row r="142" spans="2:65" s="1" customFormat="1" ht="33" customHeight="1" x14ac:dyDescent="0.2">
      <c r="B142" s="28"/>
      <c r="C142" s="131" t="s">
        <v>186</v>
      </c>
      <c r="D142" s="131" t="s">
        <v>147</v>
      </c>
      <c r="E142" s="132" t="s">
        <v>176</v>
      </c>
      <c r="F142" s="133" t="s">
        <v>177</v>
      </c>
      <c r="G142" s="134" t="s">
        <v>178</v>
      </c>
      <c r="H142" s="135">
        <v>1.1000000000000001</v>
      </c>
      <c r="I142" s="136"/>
      <c r="J142" s="136"/>
      <c r="K142" s="137">
        <f>ROUND(P142*H142,2)</f>
        <v>0</v>
      </c>
      <c r="L142" s="133" t="s">
        <v>151</v>
      </c>
      <c r="M142" s="28"/>
      <c r="N142" s="138" t="s">
        <v>1</v>
      </c>
      <c r="O142" s="139" t="s">
        <v>41</v>
      </c>
      <c r="P142" s="140">
        <f>I142+J142</f>
        <v>0</v>
      </c>
      <c r="Q142" s="140">
        <f>ROUND(I142*H142,2)</f>
        <v>0</v>
      </c>
      <c r="R142" s="140">
        <f>ROUND(J142*H142,2)</f>
        <v>0</v>
      </c>
      <c r="T142" s="141">
        <f>S142*H142</f>
        <v>0</v>
      </c>
      <c r="U142" s="141">
        <v>0</v>
      </c>
      <c r="V142" s="141">
        <f>U142*H142</f>
        <v>0</v>
      </c>
      <c r="W142" s="141">
        <v>0</v>
      </c>
      <c r="X142" s="142">
        <f>W142*H142</f>
        <v>0</v>
      </c>
      <c r="AR142" s="143" t="s">
        <v>152</v>
      </c>
      <c r="AT142" s="143" t="s">
        <v>147</v>
      </c>
      <c r="AU142" s="143" t="s">
        <v>88</v>
      </c>
      <c r="AY142" s="13" t="s">
        <v>145</v>
      </c>
      <c r="BE142" s="144">
        <f>IF(O142="základní",K142,0)</f>
        <v>0</v>
      </c>
      <c r="BF142" s="144">
        <f>IF(O142="snížená",K142,0)</f>
        <v>0</v>
      </c>
      <c r="BG142" s="144">
        <f>IF(O142="zákl. přenesená",K142,0)</f>
        <v>0</v>
      </c>
      <c r="BH142" s="144">
        <f>IF(O142="sníž. přenesená",K142,0)</f>
        <v>0</v>
      </c>
      <c r="BI142" s="144">
        <f>IF(O142="nulová",K142,0)</f>
        <v>0</v>
      </c>
      <c r="BJ142" s="13" t="s">
        <v>86</v>
      </c>
      <c r="BK142" s="144">
        <f>ROUND(P142*H142,2)</f>
        <v>0</v>
      </c>
      <c r="BL142" s="13" t="s">
        <v>152</v>
      </c>
      <c r="BM142" s="143" t="s">
        <v>410</v>
      </c>
    </row>
    <row r="143" spans="2:65" s="1" customFormat="1" ht="19.5" x14ac:dyDescent="0.2">
      <c r="B143" s="28"/>
      <c r="D143" s="145" t="s">
        <v>154</v>
      </c>
      <c r="F143" s="146" t="s">
        <v>180</v>
      </c>
      <c r="I143" s="147"/>
      <c r="J143" s="147"/>
      <c r="M143" s="28"/>
      <c r="N143" s="148"/>
      <c r="X143" s="52"/>
      <c r="AT143" s="13" t="s">
        <v>154</v>
      </c>
      <c r="AU143" s="13" t="s">
        <v>88</v>
      </c>
    </row>
    <row r="144" spans="2:65" s="1" customFormat="1" ht="37.9" customHeight="1" x14ac:dyDescent="0.2">
      <c r="B144" s="28"/>
      <c r="C144" s="131" t="s">
        <v>191</v>
      </c>
      <c r="D144" s="131" t="s">
        <v>147</v>
      </c>
      <c r="E144" s="132" t="s">
        <v>187</v>
      </c>
      <c r="F144" s="133" t="s">
        <v>188</v>
      </c>
      <c r="G144" s="134" t="s">
        <v>178</v>
      </c>
      <c r="H144" s="135">
        <v>1.1000000000000001</v>
      </c>
      <c r="I144" s="136"/>
      <c r="J144" s="136"/>
      <c r="K144" s="137">
        <f>ROUND(P144*H144,2)</f>
        <v>0</v>
      </c>
      <c r="L144" s="133" t="s">
        <v>151</v>
      </c>
      <c r="M144" s="28"/>
      <c r="N144" s="138" t="s">
        <v>1</v>
      </c>
      <c r="O144" s="139" t="s">
        <v>41</v>
      </c>
      <c r="P144" s="140">
        <f>I144+J144</f>
        <v>0</v>
      </c>
      <c r="Q144" s="140">
        <f>ROUND(I144*H144,2)</f>
        <v>0</v>
      </c>
      <c r="R144" s="140">
        <f>ROUND(J144*H144,2)</f>
        <v>0</v>
      </c>
      <c r="T144" s="141">
        <f>S144*H144</f>
        <v>0</v>
      </c>
      <c r="U144" s="141">
        <v>0</v>
      </c>
      <c r="V144" s="141">
        <f>U144*H144</f>
        <v>0</v>
      </c>
      <c r="W144" s="141">
        <v>0</v>
      </c>
      <c r="X144" s="142">
        <f>W144*H144</f>
        <v>0</v>
      </c>
      <c r="AR144" s="143" t="s">
        <v>152</v>
      </c>
      <c r="AT144" s="143" t="s">
        <v>147</v>
      </c>
      <c r="AU144" s="143" t="s">
        <v>88</v>
      </c>
      <c r="AY144" s="13" t="s">
        <v>145</v>
      </c>
      <c r="BE144" s="144">
        <f>IF(O144="základní",K144,0)</f>
        <v>0</v>
      </c>
      <c r="BF144" s="144">
        <f>IF(O144="snížená",K144,0)</f>
        <v>0</v>
      </c>
      <c r="BG144" s="144">
        <f>IF(O144="zákl. přenesená",K144,0)</f>
        <v>0</v>
      </c>
      <c r="BH144" s="144">
        <f>IF(O144="sníž. přenesená",K144,0)</f>
        <v>0</v>
      </c>
      <c r="BI144" s="144">
        <f>IF(O144="nulová",K144,0)</f>
        <v>0</v>
      </c>
      <c r="BJ144" s="13" t="s">
        <v>86</v>
      </c>
      <c r="BK144" s="144">
        <f>ROUND(P144*H144,2)</f>
        <v>0</v>
      </c>
      <c r="BL144" s="13" t="s">
        <v>152</v>
      </c>
      <c r="BM144" s="143" t="s">
        <v>411</v>
      </c>
    </row>
    <row r="145" spans="2:65" s="1" customFormat="1" ht="39" x14ac:dyDescent="0.2">
      <c r="B145" s="28"/>
      <c r="D145" s="145" t="s">
        <v>154</v>
      </c>
      <c r="F145" s="146" t="s">
        <v>190</v>
      </c>
      <c r="I145" s="147"/>
      <c r="J145" s="147"/>
      <c r="M145" s="28"/>
      <c r="N145" s="148"/>
      <c r="X145" s="52"/>
      <c r="AT145" s="13" t="s">
        <v>154</v>
      </c>
      <c r="AU145" s="13" t="s">
        <v>88</v>
      </c>
    </row>
    <row r="146" spans="2:65" s="1" customFormat="1" ht="33" customHeight="1" x14ac:dyDescent="0.2">
      <c r="B146" s="28"/>
      <c r="C146" s="131" t="s">
        <v>197</v>
      </c>
      <c r="D146" s="131" t="s">
        <v>147</v>
      </c>
      <c r="E146" s="132" t="s">
        <v>192</v>
      </c>
      <c r="F146" s="133" t="s">
        <v>193</v>
      </c>
      <c r="G146" s="134" t="s">
        <v>194</v>
      </c>
      <c r="H146" s="135">
        <v>1.837</v>
      </c>
      <c r="I146" s="136"/>
      <c r="J146" s="136"/>
      <c r="K146" s="137">
        <f>ROUND(P146*H146,2)</f>
        <v>0</v>
      </c>
      <c r="L146" s="133" t="s">
        <v>151</v>
      </c>
      <c r="M146" s="28"/>
      <c r="N146" s="138" t="s">
        <v>1</v>
      </c>
      <c r="O146" s="139" t="s">
        <v>41</v>
      </c>
      <c r="P146" s="140">
        <f>I146+J146</f>
        <v>0</v>
      </c>
      <c r="Q146" s="140">
        <f>ROUND(I146*H146,2)</f>
        <v>0</v>
      </c>
      <c r="R146" s="140">
        <f>ROUND(J146*H146,2)</f>
        <v>0</v>
      </c>
      <c r="T146" s="141">
        <f>S146*H146</f>
        <v>0</v>
      </c>
      <c r="U146" s="141">
        <v>0</v>
      </c>
      <c r="V146" s="141">
        <f>U146*H146</f>
        <v>0</v>
      </c>
      <c r="W146" s="141">
        <v>0</v>
      </c>
      <c r="X146" s="142">
        <f>W146*H146</f>
        <v>0</v>
      </c>
      <c r="AR146" s="143" t="s">
        <v>152</v>
      </c>
      <c r="AT146" s="143" t="s">
        <v>147</v>
      </c>
      <c r="AU146" s="143" t="s">
        <v>88</v>
      </c>
      <c r="AY146" s="13" t="s">
        <v>145</v>
      </c>
      <c r="BE146" s="144">
        <f>IF(O146="základní",K146,0)</f>
        <v>0</v>
      </c>
      <c r="BF146" s="144">
        <f>IF(O146="snížená",K146,0)</f>
        <v>0</v>
      </c>
      <c r="BG146" s="144">
        <f>IF(O146="zákl. přenesená",K146,0)</f>
        <v>0</v>
      </c>
      <c r="BH146" s="144">
        <f>IF(O146="sníž. přenesená",K146,0)</f>
        <v>0</v>
      </c>
      <c r="BI146" s="144">
        <f>IF(O146="nulová",K146,0)</f>
        <v>0</v>
      </c>
      <c r="BJ146" s="13" t="s">
        <v>86</v>
      </c>
      <c r="BK146" s="144">
        <f>ROUND(P146*H146,2)</f>
        <v>0</v>
      </c>
      <c r="BL146" s="13" t="s">
        <v>152</v>
      </c>
      <c r="BM146" s="143" t="s">
        <v>412</v>
      </c>
    </row>
    <row r="147" spans="2:65" s="1" customFormat="1" ht="29.25" x14ac:dyDescent="0.2">
      <c r="B147" s="28"/>
      <c r="D147" s="145" t="s">
        <v>154</v>
      </c>
      <c r="F147" s="146" t="s">
        <v>196</v>
      </c>
      <c r="I147" s="147"/>
      <c r="J147" s="147"/>
      <c r="M147" s="28"/>
      <c r="N147" s="148"/>
      <c r="X147" s="52"/>
      <c r="AT147" s="13" t="s">
        <v>154</v>
      </c>
      <c r="AU147" s="13" t="s">
        <v>88</v>
      </c>
    </row>
    <row r="148" spans="2:65" s="1" customFormat="1" ht="24.2" customHeight="1" x14ac:dyDescent="0.2">
      <c r="B148" s="28"/>
      <c r="C148" s="131" t="s">
        <v>202</v>
      </c>
      <c r="D148" s="131" t="s">
        <v>147</v>
      </c>
      <c r="E148" s="132" t="s">
        <v>198</v>
      </c>
      <c r="F148" s="133" t="s">
        <v>199</v>
      </c>
      <c r="G148" s="134" t="s">
        <v>178</v>
      </c>
      <c r="H148" s="135">
        <v>1.1000000000000001</v>
      </c>
      <c r="I148" s="136"/>
      <c r="J148" s="136"/>
      <c r="K148" s="137">
        <f>ROUND(P148*H148,2)</f>
        <v>0</v>
      </c>
      <c r="L148" s="133" t="s">
        <v>151</v>
      </c>
      <c r="M148" s="28"/>
      <c r="N148" s="138" t="s">
        <v>1</v>
      </c>
      <c r="O148" s="139" t="s">
        <v>41</v>
      </c>
      <c r="P148" s="140">
        <f>I148+J148</f>
        <v>0</v>
      </c>
      <c r="Q148" s="140">
        <f>ROUND(I148*H148,2)</f>
        <v>0</v>
      </c>
      <c r="R148" s="140">
        <f>ROUND(J148*H148,2)</f>
        <v>0</v>
      </c>
      <c r="T148" s="141">
        <f>S148*H148</f>
        <v>0</v>
      </c>
      <c r="U148" s="141">
        <v>0</v>
      </c>
      <c r="V148" s="141">
        <f>U148*H148</f>
        <v>0</v>
      </c>
      <c r="W148" s="141">
        <v>0</v>
      </c>
      <c r="X148" s="142">
        <f>W148*H148</f>
        <v>0</v>
      </c>
      <c r="AR148" s="143" t="s">
        <v>152</v>
      </c>
      <c r="AT148" s="143" t="s">
        <v>147</v>
      </c>
      <c r="AU148" s="143" t="s">
        <v>88</v>
      </c>
      <c r="AY148" s="13" t="s">
        <v>145</v>
      </c>
      <c r="BE148" s="144">
        <f>IF(O148="základní",K148,0)</f>
        <v>0</v>
      </c>
      <c r="BF148" s="144">
        <f>IF(O148="snížená",K148,0)</f>
        <v>0</v>
      </c>
      <c r="BG148" s="144">
        <f>IF(O148="zákl. přenesená",K148,0)</f>
        <v>0</v>
      </c>
      <c r="BH148" s="144">
        <f>IF(O148="sníž. přenesená",K148,0)</f>
        <v>0</v>
      </c>
      <c r="BI148" s="144">
        <f>IF(O148="nulová",K148,0)</f>
        <v>0</v>
      </c>
      <c r="BJ148" s="13" t="s">
        <v>86</v>
      </c>
      <c r="BK148" s="144">
        <f>ROUND(P148*H148,2)</f>
        <v>0</v>
      </c>
      <c r="BL148" s="13" t="s">
        <v>152</v>
      </c>
      <c r="BM148" s="143" t="s">
        <v>413</v>
      </c>
    </row>
    <row r="149" spans="2:65" s="1" customFormat="1" ht="19.5" x14ac:dyDescent="0.2">
      <c r="B149" s="28"/>
      <c r="D149" s="145" t="s">
        <v>154</v>
      </c>
      <c r="F149" s="146" t="s">
        <v>201</v>
      </c>
      <c r="I149" s="147"/>
      <c r="J149" s="147"/>
      <c r="M149" s="28"/>
      <c r="N149" s="148"/>
      <c r="X149" s="52"/>
      <c r="AT149" s="13" t="s">
        <v>154</v>
      </c>
      <c r="AU149" s="13" t="s">
        <v>88</v>
      </c>
    </row>
    <row r="150" spans="2:65" s="1" customFormat="1" ht="24.2" customHeight="1" x14ac:dyDescent="0.2">
      <c r="B150" s="28"/>
      <c r="C150" s="131" t="s">
        <v>9</v>
      </c>
      <c r="D150" s="131" t="s">
        <v>147</v>
      </c>
      <c r="E150" s="132" t="s">
        <v>213</v>
      </c>
      <c r="F150" s="133" t="s">
        <v>214</v>
      </c>
      <c r="G150" s="134" t="s">
        <v>150</v>
      </c>
      <c r="H150" s="135">
        <v>14</v>
      </c>
      <c r="I150" s="136"/>
      <c r="J150" s="136"/>
      <c r="K150" s="137">
        <f>ROUND(P150*H150,2)</f>
        <v>0</v>
      </c>
      <c r="L150" s="133" t="s">
        <v>151</v>
      </c>
      <c r="M150" s="28"/>
      <c r="N150" s="138" t="s">
        <v>1</v>
      </c>
      <c r="O150" s="139" t="s">
        <v>41</v>
      </c>
      <c r="P150" s="140">
        <f>I150+J150</f>
        <v>0</v>
      </c>
      <c r="Q150" s="140">
        <f>ROUND(I150*H150,2)</f>
        <v>0</v>
      </c>
      <c r="R150" s="140">
        <f>ROUND(J150*H150,2)</f>
        <v>0</v>
      </c>
      <c r="T150" s="141">
        <f>S150*H150</f>
        <v>0</v>
      </c>
      <c r="U150" s="141">
        <v>0</v>
      </c>
      <c r="V150" s="141">
        <f>U150*H150</f>
        <v>0</v>
      </c>
      <c r="W150" s="141">
        <v>0</v>
      </c>
      <c r="X150" s="142">
        <f>W150*H150</f>
        <v>0</v>
      </c>
      <c r="AR150" s="143" t="s">
        <v>152</v>
      </c>
      <c r="AT150" s="143" t="s">
        <v>147</v>
      </c>
      <c r="AU150" s="143" t="s">
        <v>88</v>
      </c>
      <c r="AY150" s="13" t="s">
        <v>145</v>
      </c>
      <c r="BE150" s="144">
        <f>IF(O150="základní",K150,0)</f>
        <v>0</v>
      </c>
      <c r="BF150" s="144">
        <f>IF(O150="snížená",K150,0)</f>
        <v>0</v>
      </c>
      <c r="BG150" s="144">
        <f>IF(O150="zákl. přenesená",K150,0)</f>
        <v>0</v>
      </c>
      <c r="BH150" s="144">
        <f>IF(O150="sníž. přenesená",K150,0)</f>
        <v>0</v>
      </c>
      <c r="BI150" s="144">
        <f>IF(O150="nulová",K150,0)</f>
        <v>0</v>
      </c>
      <c r="BJ150" s="13" t="s">
        <v>86</v>
      </c>
      <c r="BK150" s="144">
        <f>ROUND(P150*H150,2)</f>
        <v>0</v>
      </c>
      <c r="BL150" s="13" t="s">
        <v>152</v>
      </c>
      <c r="BM150" s="143" t="s">
        <v>414</v>
      </c>
    </row>
    <row r="151" spans="2:65" s="1" customFormat="1" ht="19.5" x14ac:dyDescent="0.2">
      <c r="B151" s="28"/>
      <c r="D151" s="145" t="s">
        <v>154</v>
      </c>
      <c r="F151" s="146" t="s">
        <v>216</v>
      </c>
      <c r="I151" s="147"/>
      <c r="J151" s="147"/>
      <c r="M151" s="28"/>
      <c r="N151" s="148"/>
      <c r="X151" s="52"/>
      <c r="AT151" s="13" t="s">
        <v>154</v>
      </c>
      <c r="AU151" s="13" t="s">
        <v>88</v>
      </c>
    </row>
    <row r="152" spans="2:65" s="1" customFormat="1" ht="24.2" customHeight="1" x14ac:dyDescent="0.2">
      <c r="B152" s="28"/>
      <c r="C152" s="131" t="s">
        <v>212</v>
      </c>
      <c r="D152" s="131" t="s">
        <v>147</v>
      </c>
      <c r="E152" s="132" t="s">
        <v>363</v>
      </c>
      <c r="F152" s="133" t="s">
        <v>364</v>
      </c>
      <c r="G152" s="134" t="s">
        <v>150</v>
      </c>
      <c r="H152" s="135">
        <v>14</v>
      </c>
      <c r="I152" s="136"/>
      <c r="J152" s="136"/>
      <c r="K152" s="137">
        <f>ROUND(P152*H152,2)</f>
        <v>0</v>
      </c>
      <c r="L152" s="133" t="s">
        <v>151</v>
      </c>
      <c r="M152" s="28"/>
      <c r="N152" s="138" t="s">
        <v>1</v>
      </c>
      <c r="O152" s="139" t="s">
        <v>41</v>
      </c>
      <c r="P152" s="140">
        <f>I152+J152</f>
        <v>0</v>
      </c>
      <c r="Q152" s="140">
        <f>ROUND(I152*H152,2)</f>
        <v>0</v>
      </c>
      <c r="R152" s="140">
        <f>ROUND(J152*H152,2)</f>
        <v>0</v>
      </c>
      <c r="T152" s="141">
        <f>S152*H152</f>
        <v>0</v>
      </c>
      <c r="U152" s="141">
        <v>0</v>
      </c>
      <c r="V152" s="141">
        <f>U152*H152</f>
        <v>0</v>
      </c>
      <c r="W152" s="141">
        <v>0</v>
      </c>
      <c r="X152" s="142">
        <f>W152*H152</f>
        <v>0</v>
      </c>
      <c r="AR152" s="143" t="s">
        <v>152</v>
      </c>
      <c r="AT152" s="143" t="s">
        <v>147</v>
      </c>
      <c r="AU152" s="143" t="s">
        <v>88</v>
      </c>
      <c r="AY152" s="13" t="s">
        <v>145</v>
      </c>
      <c r="BE152" s="144">
        <f>IF(O152="základní",K152,0)</f>
        <v>0</v>
      </c>
      <c r="BF152" s="144">
        <f>IF(O152="snížená",K152,0)</f>
        <v>0</v>
      </c>
      <c r="BG152" s="144">
        <f>IF(O152="zákl. přenesená",K152,0)</f>
        <v>0</v>
      </c>
      <c r="BH152" s="144">
        <f>IF(O152="sníž. přenesená",K152,0)</f>
        <v>0</v>
      </c>
      <c r="BI152" s="144">
        <f>IF(O152="nulová",K152,0)</f>
        <v>0</v>
      </c>
      <c r="BJ152" s="13" t="s">
        <v>86</v>
      </c>
      <c r="BK152" s="144">
        <f>ROUND(P152*H152,2)</f>
        <v>0</v>
      </c>
      <c r="BL152" s="13" t="s">
        <v>152</v>
      </c>
      <c r="BM152" s="143" t="s">
        <v>415</v>
      </c>
    </row>
    <row r="153" spans="2:65" s="1" customFormat="1" ht="19.5" x14ac:dyDescent="0.2">
      <c r="B153" s="28"/>
      <c r="D153" s="145" t="s">
        <v>154</v>
      </c>
      <c r="F153" s="146" t="s">
        <v>366</v>
      </c>
      <c r="I153" s="147"/>
      <c r="J153" s="147"/>
      <c r="M153" s="28"/>
      <c r="N153" s="148"/>
      <c r="X153" s="52"/>
      <c r="AT153" s="13" t="s">
        <v>154</v>
      </c>
      <c r="AU153" s="13" t="s">
        <v>88</v>
      </c>
    </row>
    <row r="154" spans="2:65" s="1" customFormat="1" ht="24.2" customHeight="1" x14ac:dyDescent="0.2">
      <c r="B154" s="28"/>
      <c r="C154" s="149" t="s">
        <v>217</v>
      </c>
      <c r="D154" s="149" t="s">
        <v>207</v>
      </c>
      <c r="E154" s="150" t="s">
        <v>208</v>
      </c>
      <c r="F154" s="151" t="s">
        <v>209</v>
      </c>
      <c r="G154" s="152" t="s">
        <v>210</v>
      </c>
      <c r="H154" s="153">
        <v>0.28000000000000003</v>
      </c>
      <c r="I154" s="154"/>
      <c r="J154" s="155"/>
      <c r="K154" s="156">
        <f>ROUND(P154*H154,2)</f>
        <v>0</v>
      </c>
      <c r="L154" s="151" t="s">
        <v>151</v>
      </c>
      <c r="M154" s="157"/>
      <c r="N154" s="158" t="s">
        <v>1</v>
      </c>
      <c r="O154" s="139" t="s">
        <v>41</v>
      </c>
      <c r="P154" s="140">
        <f>I154+J154</f>
        <v>0</v>
      </c>
      <c r="Q154" s="140">
        <f>ROUND(I154*H154,2)</f>
        <v>0</v>
      </c>
      <c r="R154" s="140">
        <f>ROUND(J154*H154,2)</f>
        <v>0</v>
      </c>
      <c r="T154" s="141">
        <f>S154*H154</f>
        <v>0</v>
      </c>
      <c r="U154" s="141">
        <v>1E-3</v>
      </c>
      <c r="V154" s="141">
        <f>U154*H154</f>
        <v>2.8000000000000003E-4</v>
      </c>
      <c r="W154" s="141">
        <v>0</v>
      </c>
      <c r="X154" s="142">
        <f>W154*H154</f>
        <v>0</v>
      </c>
      <c r="AR154" s="143" t="s">
        <v>186</v>
      </c>
      <c r="AT154" s="143" t="s">
        <v>207</v>
      </c>
      <c r="AU154" s="143" t="s">
        <v>88</v>
      </c>
      <c r="AY154" s="13" t="s">
        <v>145</v>
      </c>
      <c r="BE154" s="144">
        <f>IF(O154="základní",K154,0)</f>
        <v>0</v>
      </c>
      <c r="BF154" s="144">
        <f>IF(O154="snížená",K154,0)</f>
        <v>0</v>
      </c>
      <c r="BG154" s="144">
        <f>IF(O154="zákl. přenesená",K154,0)</f>
        <v>0</v>
      </c>
      <c r="BH154" s="144">
        <f>IF(O154="sníž. přenesená",K154,0)</f>
        <v>0</v>
      </c>
      <c r="BI154" s="144">
        <f>IF(O154="nulová",K154,0)</f>
        <v>0</v>
      </c>
      <c r="BJ154" s="13" t="s">
        <v>86</v>
      </c>
      <c r="BK154" s="144">
        <f>ROUND(P154*H154,2)</f>
        <v>0</v>
      </c>
      <c r="BL154" s="13" t="s">
        <v>152</v>
      </c>
      <c r="BM154" s="143" t="s">
        <v>416</v>
      </c>
    </row>
    <row r="155" spans="2:65" s="1" customFormat="1" ht="11.25" x14ac:dyDescent="0.2">
      <c r="B155" s="28"/>
      <c r="D155" s="145" t="s">
        <v>154</v>
      </c>
      <c r="F155" s="146" t="s">
        <v>209</v>
      </c>
      <c r="I155" s="147"/>
      <c r="J155" s="147"/>
      <c r="M155" s="28"/>
      <c r="N155" s="148"/>
      <c r="X155" s="52"/>
      <c r="AT155" s="13" t="s">
        <v>154</v>
      </c>
      <c r="AU155" s="13" t="s">
        <v>88</v>
      </c>
    </row>
    <row r="156" spans="2:65" s="1" customFormat="1" ht="24.2" customHeight="1" x14ac:dyDescent="0.2">
      <c r="B156" s="28"/>
      <c r="C156" s="131" t="s">
        <v>222</v>
      </c>
      <c r="D156" s="131" t="s">
        <v>147</v>
      </c>
      <c r="E156" s="132" t="s">
        <v>218</v>
      </c>
      <c r="F156" s="133" t="s">
        <v>219</v>
      </c>
      <c r="G156" s="134" t="s">
        <v>150</v>
      </c>
      <c r="H156" s="135">
        <v>61.9</v>
      </c>
      <c r="I156" s="136"/>
      <c r="J156" s="136"/>
      <c r="K156" s="137">
        <f>ROUND(P156*H156,2)</f>
        <v>0</v>
      </c>
      <c r="L156" s="133" t="s">
        <v>151</v>
      </c>
      <c r="M156" s="28"/>
      <c r="N156" s="138" t="s">
        <v>1</v>
      </c>
      <c r="O156" s="139" t="s">
        <v>41</v>
      </c>
      <c r="P156" s="140">
        <f>I156+J156</f>
        <v>0</v>
      </c>
      <c r="Q156" s="140">
        <f>ROUND(I156*H156,2)</f>
        <v>0</v>
      </c>
      <c r="R156" s="140">
        <f>ROUND(J156*H156,2)</f>
        <v>0</v>
      </c>
      <c r="T156" s="141">
        <f>S156*H156</f>
        <v>0</v>
      </c>
      <c r="U156" s="141">
        <v>0</v>
      </c>
      <c r="V156" s="141">
        <f>U156*H156</f>
        <v>0</v>
      </c>
      <c r="W156" s="141">
        <v>0</v>
      </c>
      <c r="X156" s="142">
        <f>W156*H156</f>
        <v>0</v>
      </c>
      <c r="AR156" s="143" t="s">
        <v>152</v>
      </c>
      <c r="AT156" s="143" t="s">
        <v>147</v>
      </c>
      <c r="AU156" s="143" t="s">
        <v>88</v>
      </c>
      <c r="AY156" s="13" t="s">
        <v>145</v>
      </c>
      <c r="BE156" s="144">
        <f>IF(O156="základní",K156,0)</f>
        <v>0</v>
      </c>
      <c r="BF156" s="144">
        <f>IF(O156="snížená",K156,0)</f>
        <v>0</v>
      </c>
      <c r="BG156" s="144">
        <f>IF(O156="zákl. přenesená",K156,0)</f>
        <v>0</v>
      </c>
      <c r="BH156" s="144">
        <f>IF(O156="sníž. přenesená",K156,0)</f>
        <v>0</v>
      </c>
      <c r="BI156" s="144">
        <f>IF(O156="nulová",K156,0)</f>
        <v>0</v>
      </c>
      <c r="BJ156" s="13" t="s">
        <v>86</v>
      </c>
      <c r="BK156" s="144">
        <f>ROUND(P156*H156,2)</f>
        <v>0</v>
      </c>
      <c r="BL156" s="13" t="s">
        <v>152</v>
      </c>
      <c r="BM156" s="143" t="s">
        <v>417</v>
      </c>
    </row>
    <row r="157" spans="2:65" s="1" customFormat="1" ht="19.5" x14ac:dyDescent="0.2">
      <c r="B157" s="28"/>
      <c r="D157" s="145" t="s">
        <v>154</v>
      </c>
      <c r="F157" s="146" t="s">
        <v>221</v>
      </c>
      <c r="I157" s="147"/>
      <c r="J157" s="147"/>
      <c r="M157" s="28"/>
      <c r="N157" s="148"/>
      <c r="X157" s="52"/>
      <c r="AT157" s="13" t="s">
        <v>154</v>
      </c>
      <c r="AU157" s="13" t="s">
        <v>88</v>
      </c>
    </row>
    <row r="158" spans="2:65" s="1" customFormat="1" ht="24.2" customHeight="1" x14ac:dyDescent="0.2">
      <c r="B158" s="28"/>
      <c r="C158" s="131" t="s">
        <v>228</v>
      </c>
      <c r="D158" s="131" t="s">
        <v>147</v>
      </c>
      <c r="E158" s="132" t="s">
        <v>223</v>
      </c>
      <c r="F158" s="133" t="s">
        <v>224</v>
      </c>
      <c r="G158" s="134" t="s">
        <v>150</v>
      </c>
      <c r="H158" s="135">
        <v>14</v>
      </c>
      <c r="I158" s="136"/>
      <c r="J158" s="136"/>
      <c r="K158" s="137">
        <f>ROUND(P158*H158,2)</f>
        <v>0</v>
      </c>
      <c r="L158" s="133" t="s">
        <v>151</v>
      </c>
      <c r="M158" s="28"/>
      <c r="N158" s="138" t="s">
        <v>1</v>
      </c>
      <c r="O158" s="139" t="s">
        <v>41</v>
      </c>
      <c r="P158" s="140">
        <f>I158+J158</f>
        <v>0</v>
      </c>
      <c r="Q158" s="140">
        <f>ROUND(I158*H158,2)</f>
        <v>0</v>
      </c>
      <c r="R158" s="140">
        <f>ROUND(J158*H158,2)</f>
        <v>0</v>
      </c>
      <c r="T158" s="141">
        <f>S158*H158</f>
        <v>0</v>
      </c>
      <c r="U158" s="141">
        <v>0</v>
      </c>
      <c r="V158" s="141">
        <f>U158*H158</f>
        <v>0</v>
      </c>
      <c r="W158" s="141">
        <v>0</v>
      </c>
      <c r="X158" s="142">
        <f>W158*H158</f>
        <v>0</v>
      </c>
      <c r="AR158" s="143" t="s">
        <v>152</v>
      </c>
      <c r="AT158" s="143" t="s">
        <v>147</v>
      </c>
      <c r="AU158" s="143" t="s">
        <v>88</v>
      </c>
      <c r="AY158" s="13" t="s">
        <v>145</v>
      </c>
      <c r="BE158" s="144">
        <f>IF(O158="základní",K158,0)</f>
        <v>0</v>
      </c>
      <c r="BF158" s="144">
        <f>IF(O158="snížená",K158,0)</f>
        <v>0</v>
      </c>
      <c r="BG158" s="144">
        <f>IF(O158="zákl. přenesená",K158,0)</f>
        <v>0</v>
      </c>
      <c r="BH158" s="144">
        <f>IF(O158="sníž. přenesená",K158,0)</f>
        <v>0</v>
      </c>
      <c r="BI158" s="144">
        <f>IF(O158="nulová",K158,0)</f>
        <v>0</v>
      </c>
      <c r="BJ158" s="13" t="s">
        <v>86</v>
      </c>
      <c r="BK158" s="144">
        <f>ROUND(P158*H158,2)</f>
        <v>0</v>
      </c>
      <c r="BL158" s="13" t="s">
        <v>152</v>
      </c>
      <c r="BM158" s="143" t="s">
        <v>418</v>
      </c>
    </row>
    <row r="159" spans="2:65" s="1" customFormat="1" ht="29.25" x14ac:dyDescent="0.2">
      <c r="B159" s="28"/>
      <c r="D159" s="145" t="s">
        <v>154</v>
      </c>
      <c r="F159" s="146" t="s">
        <v>226</v>
      </c>
      <c r="I159" s="147"/>
      <c r="J159" s="147"/>
      <c r="M159" s="28"/>
      <c r="N159" s="148"/>
      <c r="X159" s="52"/>
      <c r="AT159" s="13" t="s">
        <v>154</v>
      </c>
      <c r="AU159" s="13" t="s">
        <v>88</v>
      </c>
    </row>
    <row r="160" spans="2:65" s="11" customFormat="1" ht="22.9" customHeight="1" x14ac:dyDescent="0.2">
      <c r="B160" s="118"/>
      <c r="D160" s="119" t="s">
        <v>77</v>
      </c>
      <c r="E160" s="129" t="s">
        <v>160</v>
      </c>
      <c r="F160" s="129" t="s">
        <v>227</v>
      </c>
      <c r="I160" s="121"/>
      <c r="J160" s="121"/>
      <c r="K160" s="130">
        <f>BK160</f>
        <v>0</v>
      </c>
      <c r="M160" s="118"/>
      <c r="N160" s="123"/>
      <c r="Q160" s="124">
        <f>SUM(Q161:Q162)</f>
        <v>0</v>
      </c>
      <c r="R160" s="124">
        <f>SUM(R161:R162)</f>
        <v>0</v>
      </c>
      <c r="T160" s="125">
        <f>SUM(T161:T162)</f>
        <v>0</v>
      </c>
      <c r="V160" s="125">
        <f>SUM(V161:V162)</f>
        <v>0.72941599999999995</v>
      </c>
      <c r="X160" s="126">
        <f>SUM(X161:X162)</f>
        <v>0</v>
      </c>
      <c r="AR160" s="119" t="s">
        <v>86</v>
      </c>
      <c r="AT160" s="127" t="s">
        <v>77</v>
      </c>
      <c r="AU160" s="127" t="s">
        <v>86</v>
      </c>
      <c r="AY160" s="119" t="s">
        <v>145</v>
      </c>
      <c r="BK160" s="128">
        <f>SUM(BK161:BK162)</f>
        <v>0</v>
      </c>
    </row>
    <row r="161" spans="2:65" s="1" customFormat="1" ht="24.2" customHeight="1" x14ac:dyDescent="0.2">
      <c r="B161" s="28"/>
      <c r="C161" s="131" t="s">
        <v>233</v>
      </c>
      <c r="D161" s="131" t="s">
        <v>147</v>
      </c>
      <c r="E161" s="132" t="s">
        <v>239</v>
      </c>
      <c r="F161" s="133" t="s">
        <v>240</v>
      </c>
      <c r="G161" s="134" t="s">
        <v>163</v>
      </c>
      <c r="H161" s="135">
        <v>29.2</v>
      </c>
      <c r="I161" s="136"/>
      <c r="J161" s="136"/>
      <c r="K161" s="137">
        <f>ROUND(P161*H161,2)</f>
        <v>0</v>
      </c>
      <c r="L161" s="133" t="s">
        <v>1</v>
      </c>
      <c r="M161" s="28"/>
      <c r="N161" s="138" t="s">
        <v>1</v>
      </c>
      <c r="O161" s="139" t="s">
        <v>41</v>
      </c>
      <c r="P161" s="140">
        <f>I161+J161</f>
        <v>0</v>
      </c>
      <c r="Q161" s="140">
        <f>ROUND(I161*H161,2)</f>
        <v>0</v>
      </c>
      <c r="R161" s="140">
        <f>ROUND(J161*H161,2)</f>
        <v>0</v>
      </c>
      <c r="T161" s="141">
        <f>S161*H161</f>
        <v>0</v>
      </c>
      <c r="U161" s="141">
        <v>2.4979999999999999E-2</v>
      </c>
      <c r="V161" s="141">
        <f>U161*H161</f>
        <v>0.72941599999999995</v>
      </c>
      <c r="W161" s="141">
        <v>0</v>
      </c>
      <c r="X161" s="142">
        <f>W161*H161</f>
        <v>0</v>
      </c>
      <c r="AR161" s="143" t="s">
        <v>152</v>
      </c>
      <c r="AT161" s="143" t="s">
        <v>147</v>
      </c>
      <c r="AU161" s="143" t="s">
        <v>88</v>
      </c>
      <c r="AY161" s="13" t="s">
        <v>145</v>
      </c>
      <c r="BE161" s="144">
        <f>IF(O161="základní",K161,0)</f>
        <v>0</v>
      </c>
      <c r="BF161" s="144">
        <f>IF(O161="snížená",K161,0)</f>
        <v>0</v>
      </c>
      <c r="BG161" s="144">
        <f>IF(O161="zákl. přenesená",K161,0)</f>
        <v>0</v>
      </c>
      <c r="BH161" s="144">
        <f>IF(O161="sníž. přenesená",K161,0)</f>
        <v>0</v>
      </c>
      <c r="BI161" s="144">
        <f>IF(O161="nulová",K161,0)</f>
        <v>0</v>
      </c>
      <c r="BJ161" s="13" t="s">
        <v>86</v>
      </c>
      <c r="BK161" s="144">
        <f>ROUND(P161*H161,2)</f>
        <v>0</v>
      </c>
      <c r="BL161" s="13" t="s">
        <v>152</v>
      </c>
      <c r="BM161" s="143" t="s">
        <v>419</v>
      </c>
    </row>
    <row r="162" spans="2:65" s="1" customFormat="1" ht="29.25" x14ac:dyDescent="0.2">
      <c r="B162" s="28"/>
      <c r="D162" s="145" t="s">
        <v>154</v>
      </c>
      <c r="F162" s="146" t="s">
        <v>242</v>
      </c>
      <c r="I162" s="147"/>
      <c r="J162" s="147"/>
      <c r="M162" s="28"/>
      <c r="N162" s="148"/>
      <c r="X162" s="52"/>
      <c r="AT162" s="13" t="s">
        <v>154</v>
      </c>
      <c r="AU162" s="13" t="s">
        <v>88</v>
      </c>
    </row>
    <row r="163" spans="2:65" s="11" customFormat="1" ht="22.9" customHeight="1" x14ac:dyDescent="0.2">
      <c r="B163" s="118"/>
      <c r="D163" s="119" t="s">
        <v>77</v>
      </c>
      <c r="E163" s="129" t="s">
        <v>170</v>
      </c>
      <c r="F163" s="129" t="s">
        <v>243</v>
      </c>
      <c r="I163" s="121"/>
      <c r="J163" s="121"/>
      <c r="K163" s="130">
        <f>BK163</f>
        <v>0</v>
      </c>
      <c r="M163" s="118"/>
      <c r="N163" s="123"/>
      <c r="Q163" s="124">
        <f>SUM(Q164:Q181)</f>
        <v>0</v>
      </c>
      <c r="R163" s="124">
        <f>SUM(R164:R181)</f>
        <v>0</v>
      </c>
      <c r="T163" s="125">
        <f>SUM(T164:T181)</f>
        <v>0</v>
      </c>
      <c r="V163" s="125">
        <f>SUM(V164:V181)</f>
        <v>16.119593999999999</v>
      </c>
      <c r="X163" s="126">
        <f>SUM(X164:X181)</f>
        <v>0</v>
      </c>
      <c r="AR163" s="119" t="s">
        <v>86</v>
      </c>
      <c r="AT163" s="127" t="s">
        <v>77</v>
      </c>
      <c r="AU163" s="127" t="s">
        <v>86</v>
      </c>
      <c r="AY163" s="119" t="s">
        <v>145</v>
      </c>
      <c r="BK163" s="128">
        <f>SUM(BK164:BK181)</f>
        <v>0</v>
      </c>
    </row>
    <row r="164" spans="2:65" s="1" customFormat="1" ht="24" x14ac:dyDescent="0.2">
      <c r="B164" s="28"/>
      <c r="C164" s="131" t="s">
        <v>238</v>
      </c>
      <c r="D164" s="131" t="s">
        <v>147</v>
      </c>
      <c r="E164" s="132" t="s">
        <v>245</v>
      </c>
      <c r="F164" s="133" t="s">
        <v>246</v>
      </c>
      <c r="G164" s="134" t="s">
        <v>150</v>
      </c>
      <c r="H164" s="135">
        <v>14.8</v>
      </c>
      <c r="I164" s="136"/>
      <c r="J164" s="136"/>
      <c r="K164" s="137">
        <f>ROUND(P164*H164,2)</f>
        <v>0</v>
      </c>
      <c r="L164" s="133" t="s">
        <v>151</v>
      </c>
      <c r="M164" s="28"/>
      <c r="N164" s="138" t="s">
        <v>1</v>
      </c>
      <c r="O164" s="139" t="s">
        <v>41</v>
      </c>
      <c r="P164" s="140">
        <f>I164+J164</f>
        <v>0</v>
      </c>
      <c r="Q164" s="140">
        <f>ROUND(I164*H164,2)</f>
        <v>0</v>
      </c>
      <c r="R164" s="140">
        <f>ROUND(J164*H164,2)</f>
        <v>0</v>
      </c>
      <c r="T164" s="141">
        <f>S164*H164</f>
        <v>0</v>
      </c>
      <c r="U164" s="141">
        <v>0</v>
      </c>
      <c r="V164" s="141">
        <f>U164*H164</f>
        <v>0</v>
      </c>
      <c r="W164" s="141">
        <v>0</v>
      </c>
      <c r="X164" s="142">
        <f>W164*H164</f>
        <v>0</v>
      </c>
      <c r="AR164" s="143" t="s">
        <v>152</v>
      </c>
      <c r="AT164" s="143" t="s">
        <v>147</v>
      </c>
      <c r="AU164" s="143" t="s">
        <v>88</v>
      </c>
      <c r="AY164" s="13" t="s">
        <v>145</v>
      </c>
      <c r="BE164" s="144">
        <f>IF(O164="základní",K164,0)</f>
        <v>0</v>
      </c>
      <c r="BF164" s="144">
        <f>IF(O164="snížená",K164,0)</f>
        <v>0</v>
      </c>
      <c r="BG164" s="144">
        <f>IF(O164="zákl. přenesená",K164,0)</f>
        <v>0</v>
      </c>
      <c r="BH164" s="144">
        <f>IF(O164="sníž. přenesená",K164,0)</f>
        <v>0</v>
      </c>
      <c r="BI164" s="144">
        <f>IF(O164="nulová",K164,0)</f>
        <v>0</v>
      </c>
      <c r="BJ164" s="13" t="s">
        <v>86</v>
      </c>
      <c r="BK164" s="144">
        <f>ROUND(P164*H164,2)</f>
        <v>0</v>
      </c>
      <c r="BL164" s="13" t="s">
        <v>152</v>
      </c>
      <c r="BM164" s="143" t="s">
        <v>420</v>
      </c>
    </row>
    <row r="165" spans="2:65" s="1" customFormat="1" ht="19.5" x14ac:dyDescent="0.2">
      <c r="B165" s="28"/>
      <c r="D165" s="145" t="s">
        <v>154</v>
      </c>
      <c r="F165" s="146" t="s">
        <v>248</v>
      </c>
      <c r="I165" s="147"/>
      <c r="J165" s="147"/>
      <c r="M165" s="28"/>
      <c r="N165" s="148"/>
      <c r="X165" s="52"/>
      <c r="AT165" s="13" t="s">
        <v>154</v>
      </c>
      <c r="AU165" s="13" t="s">
        <v>88</v>
      </c>
    </row>
    <row r="166" spans="2:65" s="1" customFormat="1" ht="24" x14ac:dyDescent="0.2">
      <c r="B166" s="28"/>
      <c r="C166" s="131" t="s">
        <v>244</v>
      </c>
      <c r="D166" s="131" t="s">
        <v>147</v>
      </c>
      <c r="E166" s="132" t="s">
        <v>250</v>
      </c>
      <c r="F166" s="133" t="s">
        <v>251</v>
      </c>
      <c r="G166" s="134" t="s">
        <v>150</v>
      </c>
      <c r="H166" s="135">
        <v>49</v>
      </c>
      <c r="I166" s="136"/>
      <c r="J166" s="136"/>
      <c r="K166" s="137">
        <f>ROUND(P166*H166,2)</f>
        <v>0</v>
      </c>
      <c r="L166" s="133" t="s">
        <v>151</v>
      </c>
      <c r="M166" s="28"/>
      <c r="N166" s="138" t="s">
        <v>1</v>
      </c>
      <c r="O166" s="139" t="s">
        <v>41</v>
      </c>
      <c r="P166" s="140">
        <f>I166+J166</f>
        <v>0</v>
      </c>
      <c r="Q166" s="140">
        <f>ROUND(I166*H166,2)</f>
        <v>0</v>
      </c>
      <c r="R166" s="140">
        <f>ROUND(J166*H166,2)</f>
        <v>0</v>
      </c>
      <c r="T166" s="141">
        <f>S166*H166</f>
        <v>0</v>
      </c>
      <c r="U166" s="141">
        <v>0</v>
      </c>
      <c r="V166" s="141">
        <f>U166*H166</f>
        <v>0</v>
      </c>
      <c r="W166" s="141">
        <v>0</v>
      </c>
      <c r="X166" s="142">
        <f>W166*H166</f>
        <v>0</v>
      </c>
      <c r="AR166" s="143" t="s">
        <v>152</v>
      </c>
      <c r="AT166" s="143" t="s">
        <v>147</v>
      </c>
      <c r="AU166" s="143" t="s">
        <v>88</v>
      </c>
      <c r="AY166" s="13" t="s">
        <v>145</v>
      </c>
      <c r="BE166" s="144">
        <f>IF(O166="základní",K166,0)</f>
        <v>0</v>
      </c>
      <c r="BF166" s="144">
        <f>IF(O166="snížená",K166,0)</f>
        <v>0</v>
      </c>
      <c r="BG166" s="144">
        <f>IF(O166="zákl. přenesená",K166,0)</f>
        <v>0</v>
      </c>
      <c r="BH166" s="144">
        <f>IF(O166="sníž. přenesená",K166,0)</f>
        <v>0</v>
      </c>
      <c r="BI166" s="144">
        <f>IF(O166="nulová",K166,0)</f>
        <v>0</v>
      </c>
      <c r="BJ166" s="13" t="s">
        <v>86</v>
      </c>
      <c r="BK166" s="144">
        <f>ROUND(P166*H166,2)</f>
        <v>0</v>
      </c>
      <c r="BL166" s="13" t="s">
        <v>152</v>
      </c>
      <c r="BM166" s="143" t="s">
        <v>421</v>
      </c>
    </row>
    <row r="167" spans="2:65" s="1" customFormat="1" ht="19.5" x14ac:dyDescent="0.2">
      <c r="B167" s="28"/>
      <c r="D167" s="145" t="s">
        <v>154</v>
      </c>
      <c r="F167" s="146" t="s">
        <v>253</v>
      </c>
      <c r="I167" s="147"/>
      <c r="J167" s="147"/>
      <c r="M167" s="28"/>
      <c r="N167" s="148"/>
      <c r="X167" s="52"/>
      <c r="AT167" s="13" t="s">
        <v>154</v>
      </c>
      <c r="AU167" s="13" t="s">
        <v>88</v>
      </c>
    </row>
    <row r="168" spans="2:65" s="1" customFormat="1" ht="37.9" customHeight="1" x14ac:dyDescent="0.2">
      <c r="B168" s="28"/>
      <c r="C168" s="131" t="s">
        <v>249</v>
      </c>
      <c r="D168" s="131" t="s">
        <v>147</v>
      </c>
      <c r="E168" s="132" t="s">
        <v>422</v>
      </c>
      <c r="F168" s="133" t="s">
        <v>423</v>
      </c>
      <c r="G168" s="134" t="s">
        <v>150</v>
      </c>
      <c r="H168" s="135">
        <v>8</v>
      </c>
      <c r="I168" s="136"/>
      <c r="J168" s="136"/>
      <c r="K168" s="137">
        <f>ROUND(P168*H168,2)</f>
        <v>0</v>
      </c>
      <c r="L168" s="133" t="s">
        <v>151</v>
      </c>
      <c r="M168" s="28"/>
      <c r="N168" s="138" t="s">
        <v>1</v>
      </c>
      <c r="O168" s="139" t="s">
        <v>41</v>
      </c>
      <c r="P168" s="140">
        <f>I168+J168</f>
        <v>0</v>
      </c>
      <c r="Q168" s="140">
        <f>ROUND(I168*H168,2)</f>
        <v>0</v>
      </c>
      <c r="R168" s="140">
        <f>ROUND(J168*H168,2)</f>
        <v>0</v>
      </c>
      <c r="T168" s="141">
        <f>S168*H168</f>
        <v>0</v>
      </c>
      <c r="U168" s="141">
        <v>0.26375999999999999</v>
      </c>
      <c r="V168" s="141">
        <f>U168*H168</f>
        <v>2.11008</v>
      </c>
      <c r="W168" s="141">
        <v>0</v>
      </c>
      <c r="X168" s="142">
        <f>W168*H168</f>
        <v>0</v>
      </c>
      <c r="AR168" s="143" t="s">
        <v>152</v>
      </c>
      <c r="AT168" s="143" t="s">
        <v>147</v>
      </c>
      <c r="AU168" s="143" t="s">
        <v>88</v>
      </c>
      <c r="AY168" s="13" t="s">
        <v>145</v>
      </c>
      <c r="BE168" s="144">
        <f>IF(O168="základní",K168,0)</f>
        <v>0</v>
      </c>
      <c r="BF168" s="144">
        <f>IF(O168="snížená",K168,0)</f>
        <v>0</v>
      </c>
      <c r="BG168" s="144">
        <f>IF(O168="zákl. přenesená",K168,0)</f>
        <v>0</v>
      </c>
      <c r="BH168" s="144">
        <f>IF(O168="sníž. přenesená",K168,0)</f>
        <v>0</v>
      </c>
      <c r="BI168" s="144">
        <f>IF(O168="nulová",K168,0)</f>
        <v>0</v>
      </c>
      <c r="BJ168" s="13" t="s">
        <v>86</v>
      </c>
      <c r="BK168" s="144">
        <f>ROUND(P168*H168,2)</f>
        <v>0</v>
      </c>
      <c r="BL168" s="13" t="s">
        <v>152</v>
      </c>
      <c r="BM168" s="143" t="s">
        <v>424</v>
      </c>
    </row>
    <row r="169" spans="2:65" s="1" customFormat="1" ht="29.25" x14ac:dyDescent="0.2">
      <c r="B169" s="28"/>
      <c r="D169" s="145" t="s">
        <v>154</v>
      </c>
      <c r="F169" s="146" t="s">
        <v>425</v>
      </c>
      <c r="I169" s="147"/>
      <c r="J169" s="147"/>
      <c r="M169" s="28"/>
      <c r="N169" s="148"/>
      <c r="X169" s="52"/>
      <c r="AT169" s="13" t="s">
        <v>154</v>
      </c>
      <c r="AU169" s="13" t="s">
        <v>88</v>
      </c>
    </row>
    <row r="170" spans="2:65" s="1" customFormat="1" ht="24.2" customHeight="1" x14ac:dyDescent="0.2">
      <c r="B170" s="28"/>
      <c r="C170" s="131" t="s">
        <v>8</v>
      </c>
      <c r="D170" s="131" t="s">
        <v>147</v>
      </c>
      <c r="E170" s="132" t="s">
        <v>254</v>
      </c>
      <c r="F170" s="133" t="s">
        <v>255</v>
      </c>
      <c r="G170" s="134" t="s">
        <v>150</v>
      </c>
      <c r="H170" s="135">
        <v>14.8</v>
      </c>
      <c r="I170" s="136"/>
      <c r="J170" s="136"/>
      <c r="K170" s="137">
        <f>ROUND(P170*H170,2)</f>
        <v>0</v>
      </c>
      <c r="L170" s="133" t="s">
        <v>151</v>
      </c>
      <c r="M170" s="28"/>
      <c r="N170" s="138" t="s">
        <v>1</v>
      </c>
      <c r="O170" s="139" t="s">
        <v>41</v>
      </c>
      <c r="P170" s="140">
        <f>I170+J170</f>
        <v>0</v>
      </c>
      <c r="Q170" s="140">
        <f>ROUND(I170*H170,2)</f>
        <v>0</v>
      </c>
      <c r="R170" s="140">
        <f>ROUND(J170*H170,2)</f>
        <v>0</v>
      </c>
      <c r="T170" s="141">
        <f>S170*H170</f>
        <v>0</v>
      </c>
      <c r="U170" s="141">
        <v>0</v>
      </c>
      <c r="V170" s="141">
        <f>U170*H170</f>
        <v>0</v>
      </c>
      <c r="W170" s="141">
        <v>0</v>
      </c>
      <c r="X170" s="142">
        <f>W170*H170</f>
        <v>0</v>
      </c>
      <c r="AR170" s="143" t="s">
        <v>152</v>
      </c>
      <c r="AT170" s="143" t="s">
        <v>147</v>
      </c>
      <c r="AU170" s="143" t="s">
        <v>88</v>
      </c>
      <c r="AY170" s="13" t="s">
        <v>145</v>
      </c>
      <c r="BE170" s="144">
        <f>IF(O170="základní",K170,0)</f>
        <v>0</v>
      </c>
      <c r="BF170" s="144">
        <f>IF(O170="snížená",K170,0)</f>
        <v>0</v>
      </c>
      <c r="BG170" s="144">
        <f>IF(O170="zákl. přenesená",K170,0)</f>
        <v>0</v>
      </c>
      <c r="BH170" s="144">
        <f>IF(O170="sníž. přenesená",K170,0)</f>
        <v>0</v>
      </c>
      <c r="BI170" s="144">
        <f>IF(O170="nulová",K170,0)</f>
        <v>0</v>
      </c>
      <c r="BJ170" s="13" t="s">
        <v>86</v>
      </c>
      <c r="BK170" s="144">
        <f>ROUND(P170*H170,2)</f>
        <v>0</v>
      </c>
      <c r="BL170" s="13" t="s">
        <v>152</v>
      </c>
      <c r="BM170" s="143" t="s">
        <v>426</v>
      </c>
    </row>
    <row r="171" spans="2:65" s="1" customFormat="1" ht="29.25" x14ac:dyDescent="0.2">
      <c r="B171" s="28"/>
      <c r="D171" s="145" t="s">
        <v>154</v>
      </c>
      <c r="F171" s="146" t="s">
        <v>257</v>
      </c>
      <c r="I171" s="147"/>
      <c r="J171" s="147"/>
      <c r="M171" s="28"/>
      <c r="N171" s="148"/>
      <c r="X171" s="52"/>
      <c r="AT171" s="13" t="s">
        <v>154</v>
      </c>
      <c r="AU171" s="13" t="s">
        <v>88</v>
      </c>
    </row>
    <row r="172" spans="2:65" s="1" customFormat="1" ht="33" customHeight="1" x14ac:dyDescent="0.2">
      <c r="B172" s="28"/>
      <c r="C172" s="131" t="s">
        <v>258</v>
      </c>
      <c r="D172" s="131" t="s">
        <v>147</v>
      </c>
      <c r="E172" s="132" t="s">
        <v>427</v>
      </c>
      <c r="F172" s="133" t="s">
        <v>428</v>
      </c>
      <c r="G172" s="134" t="s">
        <v>150</v>
      </c>
      <c r="H172" s="135">
        <v>8</v>
      </c>
      <c r="I172" s="136"/>
      <c r="J172" s="136"/>
      <c r="K172" s="137">
        <f>ROUND(P172*H172,2)</f>
        <v>0</v>
      </c>
      <c r="L172" s="133" t="s">
        <v>151</v>
      </c>
      <c r="M172" s="28"/>
      <c r="N172" s="138" t="s">
        <v>1</v>
      </c>
      <c r="O172" s="139" t="s">
        <v>41</v>
      </c>
      <c r="P172" s="140">
        <f>I172+J172</f>
        <v>0</v>
      </c>
      <c r="Q172" s="140">
        <f>ROUND(I172*H172,2)</f>
        <v>0</v>
      </c>
      <c r="R172" s="140">
        <f>ROUND(J172*H172,2)</f>
        <v>0</v>
      </c>
      <c r="T172" s="141">
        <f>S172*H172</f>
        <v>0</v>
      </c>
      <c r="U172" s="141">
        <v>0.20745</v>
      </c>
      <c r="V172" s="141">
        <f>U172*H172</f>
        <v>1.6596</v>
      </c>
      <c r="W172" s="141">
        <v>0</v>
      </c>
      <c r="X172" s="142">
        <f>W172*H172</f>
        <v>0</v>
      </c>
      <c r="AR172" s="143" t="s">
        <v>152</v>
      </c>
      <c r="AT172" s="143" t="s">
        <v>147</v>
      </c>
      <c r="AU172" s="143" t="s">
        <v>88</v>
      </c>
      <c r="AY172" s="13" t="s">
        <v>145</v>
      </c>
      <c r="BE172" s="144">
        <f>IF(O172="základní",K172,0)</f>
        <v>0</v>
      </c>
      <c r="BF172" s="144">
        <f>IF(O172="snížená",K172,0)</f>
        <v>0</v>
      </c>
      <c r="BG172" s="144">
        <f>IF(O172="zákl. přenesená",K172,0)</f>
        <v>0</v>
      </c>
      <c r="BH172" s="144">
        <f>IF(O172="sníž. přenesená",K172,0)</f>
        <v>0</v>
      </c>
      <c r="BI172" s="144">
        <f>IF(O172="nulová",K172,0)</f>
        <v>0</v>
      </c>
      <c r="BJ172" s="13" t="s">
        <v>86</v>
      </c>
      <c r="BK172" s="144">
        <f>ROUND(P172*H172,2)</f>
        <v>0</v>
      </c>
      <c r="BL172" s="13" t="s">
        <v>152</v>
      </c>
      <c r="BM172" s="143" t="s">
        <v>429</v>
      </c>
    </row>
    <row r="173" spans="2:65" s="1" customFormat="1" ht="29.25" x14ac:dyDescent="0.2">
      <c r="B173" s="28"/>
      <c r="D173" s="145" t="s">
        <v>154</v>
      </c>
      <c r="F173" s="146" t="s">
        <v>430</v>
      </c>
      <c r="I173" s="147"/>
      <c r="J173" s="147"/>
      <c r="M173" s="28"/>
      <c r="N173" s="148"/>
      <c r="X173" s="52"/>
      <c r="AT173" s="13" t="s">
        <v>154</v>
      </c>
      <c r="AU173" s="13" t="s">
        <v>88</v>
      </c>
    </row>
    <row r="174" spans="2:65" s="1" customFormat="1" ht="24.2" customHeight="1" x14ac:dyDescent="0.2">
      <c r="B174" s="28"/>
      <c r="C174" s="131" t="s">
        <v>263</v>
      </c>
      <c r="D174" s="131" t="s">
        <v>147</v>
      </c>
      <c r="E174" s="132" t="s">
        <v>259</v>
      </c>
      <c r="F174" s="133" t="s">
        <v>260</v>
      </c>
      <c r="G174" s="134" t="s">
        <v>150</v>
      </c>
      <c r="H174" s="135">
        <v>61.9</v>
      </c>
      <c r="I174" s="136"/>
      <c r="J174" s="136"/>
      <c r="K174" s="137">
        <f>ROUND(P174*H174,2)</f>
        <v>0</v>
      </c>
      <c r="L174" s="133" t="s">
        <v>151</v>
      </c>
      <c r="M174" s="28"/>
      <c r="N174" s="138" t="s">
        <v>1</v>
      </c>
      <c r="O174" s="139" t="s">
        <v>41</v>
      </c>
      <c r="P174" s="140">
        <f>I174+J174</f>
        <v>0</v>
      </c>
      <c r="Q174" s="140">
        <f>ROUND(I174*H174,2)</f>
        <v>0</v>
      </c>
      <c r="R174" s="140">
        <f>ROUND(J174*H174,2)</f>
        <v>0</v>
      </c>
      <c r="T174" s="141">
        <f>S174*H174</f>
        <v>0</v>
      </c>
      <c r="U174" s="141">
        <v>8.9219999999999994E-2</v>
      </c>
      <c r="V174" s="141">
        <f>U174*H174</f>
        <v>5.5227179999999993</v>
      </c>
      <c r="W174" s="141">
        <v>0</v>
      </c>
      <c r="X174" s="142">
        <f>W174*H174</f>
        <v>0</v>
      </c>
      <c r="AR174" s="143" t="s">
        <v>152</v>
      </c>
      <c r="AT174" s="143" t="s">
        <v>147</v>
      </c>
      <c r="AU174" s="143" t="s">
        <v>88</v>
      </c>
      <c r="AY174" s="13" t="s">
        <v>145</v>
      </c>
      <c r="BE174" s="144">
        <f>IF(O174="základní",K174,0)</f>
        <v>0</v>
      </c>
      <c r="BF174" s="144">
        <f>IF(O174="snížená",K174,0)</f>
        <v>0</v>
      </c>
      <c r="BG174" s="144">
        <f>IF(O174="zákl. přenesená",K174,0)</f>
        <v>0</v>
      </c>
      <c r="BH174" s="144">
        <f>IF(O174="sníž. přenesená",K174,0)</f>
        <v>0</v>
      </c>
      <c r="BI174" s="144">
        <f>IF(O174="nulová",K174,0)</f>
        <v>0</v>
      </c>
      <c r="BJ174" s="13" t="s">
        <v>86</v>
      </c>
      <c r="BK174" s="144">
        <f>ROUND(P174*H174,2)</f>
        <v>0</v>
      </c>
      <c r="BL174" s="13" t="s">
        <v>152</v>
      </c>
      <c r="BM174" s="143" t="s">
        <v>431</v>
      </c>
    </row>
    <row r="175" spans="2:65" s="1" customFormat="1" ht="48.75" x14ac:dyDescent="0.2">
      <c r="B175" s="28"/>
      <c r="D175" s="145" t="s">
        <v>154</v>
      </c>
      <c r="F175" s="146" t="s">
        <v>262</v>
      </c>
      <c r="I175" s="147"/>
      <c r="J175" s="147"/>
      <c r="M175" s="28"/>
      <c r="N175" s="148"/>
      <c r="X175" s="52"/>
      <c r="AT175" s="13" t="s">
        <v>154</v>
      </c>
      <c r="AU175" s="13" t="s">
        <v>88</v>
      </c>
    </row>
    <row r="176" spans="2:65" s="1" customFormat="1" ht="24" x14ac:dyDescent="0.2">
      <c r="B176" s="28"/>
      <c r="C176" s="149" t="s">
        <v>267</v>
      </c>
      <c r="D176" s="149" t="s">
        <v>207</v>
      </c>
      <c r="E176" s="150" t="s">
        <v>264</v>
      </c>
      <c r="F176" s="151" t="s">
        <v>265</v>
      </c>
      <c r="G176" s="152" t="s">
        <v>150</v>
      </c>
      <c r="H176" s="153">
        <v>48.616</v>
      </c>
      <c r="I176" s="154"/>
      <c r="J176" s="155"/>
      <c r="K176" s="156">
        <f>ROUND(P176*H176,2)</f>
        <v>0</v>
      </c>
      <c r="L176" s="151" t="s">
        <v>151</v>
      </c>
      <c r="M176" s="157"/>
      <c r="N176" s="158" t="s">
        <v>1</v>
      </c>
      <c r="O176" s="139" t="s">
        <v>41</v>
      </c>
      <c r="P176" s="140">
        <f>I176+J176</f>
        <v>0</v>
      </c>
      <c r="Q176" s="140">
        <f>ROUND(I176*H176,2)</f>
        <v>0</v>
      </c>
      <c r="R176" s="140">
        <f>ROUND(J176*H176,2)</f>
        <v>0</v>
      </c>
      <c r="T176" s="141">
        <f>S176*H176</f>
        <v>0</v>
      </c>
      <c r="U176" s="141">
        <v>0.13100000000000001</v>
      </c>
      <c r="V176" s="141">
        <f>U176*H176</f>
        <v>6.3686959999999999</v>
      </c>
      <c r="W176" s="141">
        <v>0</v>
      </c>
      <c r="X176" s="142">
        <f>W176*H176</f>
        <v>0</v>
      </c>
      <c r="AR176" s="143" t="s">
        <v>186</v>
      </c>
      <c r="AT176" s="143" t="s">
        <v>207</v>
      </c>
      <c r="AU176" s="143" t="s">
        <v>88</v>
      </c>
      <c r="AY176" s="13" t="s">
        <v>145</v>
      </c>
      <c r="BE176" s="144">
        <f>IF(O176="základní",K176,0)</f>
        <v>0</v>
      </c>
      <c r="BF176" s="144">
        <f>IF(O176="snížená",K176,0)</f>
        <v>0</v>
      </c>
      <c r="BG176" s="144">
        <f>IF(O176="zákl. přenesená",K176,0)</f>
        <v>0</v>
      </c>
      <c r="BH176" s="144">
        <f>IF(O176="sníž. přenesená",K176,0)</f>
        <v>0</v>
      </c>
      <c r="BI176" s="144">
        <f>IF(O176="nulová",K176,0)</f>
        <v>0</v>
      </c>
      <c r="BJ176" s="13" t="s">
        <v>86</v>
      </c>
      <c r="BK176" s="144">
        <f>ROUND(P176*H176,2)</f>
        <v>0</v>
      </c>
      <c r="BL176" s="13" t="s">
        <v>152</v>
      </c>
      <c r="BM176" s="143" t="s">
        <v>432</v>
      </c>
    </row>
    <row r="177" spans="2:65" s="1" customFormat="1" ht="11.25" x14ac:dyDescent="0.2">
      <c r="B177" s="28"/>
      <c r="D177" s="145" t="s">
        <v>154</v>
      </c>
      <c r="F177" s="146" t="s">
        <v>265</v>
      </c>
      <c r="I177" s="147"/>
      <c r="J177" s="147"/>
      <c r="M177" s="28"/>
      <c r="N177" s="148"/>
      <c r="X177" s="52"/>
      <c r="AT177" s="13" t="s">
        <v>154</v>
      </c>
      <c r="AU177" s="13" t="s">
        <v>88</v>
      </c>
    </row>
    <row r="178" spans="2:65" s="1" customFormat="1" ht="24.2" customHeight="1" x14ac:dyDescent="0.2">
      <c r="B178" s="28"/>
      <c r="C178" s="149" t="s">
        <v>271</v>
      </c>
      <c r="D178" s="149" t="s">
        <v>207</v>
      </c>
      <c r="E178" s="150" t="s">
        <v>268</v>
      </c>
      <c r="F178" s="151" t="s">
        <v>269</v>
      </c>
      <c r="G178" s="152" t="s">
        <v>150</v>
      </c>
      <c r="H178" s="153">
        <v>3.5</v>
      </c>
      <c r="I178" s="154"/>
      <c r="J178" s="155"/>
      <c r="K178" s="156">
        <f>ROUND(P178*H178,2)</f>
        <v>0</v>
      </c>
      <c r="L178" s="151" t="s">
        <v>151</v>
      </c>
      <c r="M178" s="157"/>
      <c r="N178" s="158" t="s">
        <v>1</v>
      </c>
      <c r="O178" s="139" t="s">
        <v>41</v>
      </c>
      <c r="P178" s="140">
        <f>I178+J178</f>
        <v>0</v>
      </c>
      <c r="Q178" s="140">
        <f>ROUND(I178*H178,2)</f>
        <v>0</v>
      </c>
      <c r="R178" s="140">
        <f>ROUND(J178*H178,2)</f>
        <v>0</v>
      </c>
      <c r="T178" s="141">
        <f>S178*H178</f>
        <v>0</v>
      </c>
      <c r="U178" s="141">
        <v>0.13100000000000001</v>
      </c>
      <c r="V178" s="141">
        <f>U178*H178</f>
        <v>0.45850000000000002</v>
      </c>
      <c r="W178" s="141">
        <v>0</v>
      </c>
      <c r="X178" s="142">
        <f>W178*H178</f>
        <v>0</v>
      </c>
      <c r="AR178" s="143" t="s">
        <v>186</v>
      </c>
      <c r="AT178" s="143" t="s">
        <v>207</v>
      </c>
      <c r="AU178" s="143" t="s">
        <v>88</v>
      </c>
      <c r="AY178" s="13" t="s">
        <v>145</v>
      </c>
      <c r="BE178" s="144">
        <f>IF(O178="základní",K178,0)</f>
        <v>0</v>
      </c>
      <c r="BF178" s="144">
        <f>IF(O178="snížená",K178,0)</f>
        <v>0</v>
      </c>
      <c r="BG178" s="144">
        <f>IF(O178="zákl. přenesená",K178,0)</f>
        <v>0</v>
      </c>
      <c r="BH178" s="144">
        <f>IF(O178="sníž. přenesená",K178,0)</f>
        <v>0</v>
      </c>
      <c r="BI178" s="144">
        <f>IF(O178="nulová",K178,0)</f>
        <v>0</v>
      </c>
      <c r="BJ178" s="13" t="s">
        <v>86</v>
      </c>
      <c r="BK178" s="144">
        <f>ROUND(P178*H178,2)</f>
        <v>0</v>
      </c>
      <c r="BL178" s="13" t="s">
        <v>152</v>
      </c>
      <c r="BM178" s="143" t="s">
        <v>433</v>
      </c>
    </row>
    <row r="179" spans="2:65" s="1" customFormat="1" ht="19.5" x14ac:dyDescent="0.2">
      <c r="B179" s="28"/>
      <c r="D179" s="145" t="s">
        <v>154</v>
      </c>
      <c r="F179" s="146" t="s">
        <v>269</v>
      </c>
      <c r="I179" s="147"/>
      <c r="J179" s="147"/>
      <c r="M179" s="28"/>
      <c r="N179" s="148"/>
      <c r="X179" s="52"/>
      <c r="AT179" s="13" t="s">
        <v>154</v>
      </c>
      <c r="AU179" s="13" t="s">
        <v>88</v>
      </c>
    </row>
    <row r="180" spans="2:65" s="1" customFormat="1" ht="37.9" customHeight="1" x14ac:dyDescent="0.2">
      <c r="B180" s="28"/>
      <c r="C180" s="131" t="s">
        <v>277</v>
      </c>
      <c r="D180" s="131" t="s">
        <v>147</v>
      </c>
      <c r="E180" s="132" t="s">
        <v>272</v>
      </c>
      <c r="F180" s="133" t="s">
        <v>273</v>
      </c>
      <c r="G180" s="134" t="s">
        <v>150</v>
      </c>
      <c r="H180" s="135">
        <v>3.5</v>
      </c>
      <c r="I180" s="136"/>
      <c r="J180" s="136"/>
      <c r="K180" s="137">
        <f>ROUND(P180*H180,2)</f>
        <v>0</v>
      </c>
      <c r="L180" s="133" t="s">
        <v>151</v>
      </c>
      <c r="M180" s="28"/>
      <c r="N180" s="138" t="s">
        <v>1</v>
      </c>
      <c r="O180" s="139" t="s">
        <v>41</v>
      </c>
      <c r="P180" s="140">
        <f>I180+J180</f>
        <v>0</v>
      </c>
      <c r="Q180" s="140">
        <f>ROUND(I180*H180,2)</f>
        <v>0</v>
      </c>
      <c r="R180" s="140">
        <f>ROUND(J180*H180,2)</f>
        <v>0</v>
      </c>
      <c r="T180" s="141">
        <f>S180*H180</f>
        <v>0</v>
      </c>
      <c r="U180" s="141">
        <v>0</v>
      </c>
      <c r="V180" s="141">
        <f>U180*H180</f>
        <v>0</v>
      </c>
      <c r="W180" s="141">
        <v>0</v>
      </c>
      <c r="X180" s="142">
        <f>W180*H180</f>
        <v>0</v>
      </c>
      <c r="AR180" s="143" t="s">
        <v>152</v>
      </c>
      <c r="AT180" s="143" t="s">
        <v>147</v>
      </c>
      <c r="AU180" s="143" t="s">
        <v>88</v>
      </c>
      <c r="AY180" s="13" t="s">
        <v>145</v>
      </c>
      <c r="BE180" s="144">
        <f>IF(O180="základní",K180,0)</f>
        <v>0</v>
      </c>
      <c r="BF180" s="144">
        <f>IF(O180="snížená",K180,0)</f>
        <v>0</v>
      </c>
      <c r="BG180" s="144">
        <f>IF(O180="zákl. přenesená",K180,0)</f>
        <v>0</v>
      </c>
      <c r="BH180" s="144">
        <f>IF(O180="sníž. přenesená",K180,0)</f>
        <v>0</v>
      </c>
      <c r="BI180" s="144">
        <f>IF(O180="nulová",K180,0)</f>
        <v>0</v>
      </c>
      <c r="BJ180" s="13" t="s">
        <v>86</v>
      </c>
      <c r="BK180" s="144">
        <f>ROUND(P180*H180,2)</f>
        <v>0</v>
      </c>
      <c r="BL180" s="13" t="s">
        <v>152</v>
      </c>
      <c r="BM180" s="143" t="s">
        <v>434</v>
      </c>
    </row>
    <row r="181" spans="2:65" s="1" customFormat="1" ht="48.75" x14ac:dyDescent="0.2">
      <c r="B181" s="28"/>
      <c r="D181" s="145" t="s">
        <v>154</v>
      </c>
      <c r="F181" s="146" t="s">
        <v>275</v>
      </c>
      <c r="I181" s="147"/>
      <c r="J181" s="147"/>
      <c r="M181" s="28"/>
      <c r="N181" s="148"/>
      <c r="X181" s="52"/>
      <c r="AT181" s="13" t="s">
        <v>154</v>
      </c>
      <c r="AU181" s="13" t="s">
        <v>88</v>
      </c>
    </row>
    <row r="182" spans="2:65" s="11" customFormat="1" ht="22.9" customHeight="1" x14ac:dyDescent="0.2">
      <c r="B182" s="118"/>
      <c r="D182" s="119" t="s">
        <v>77</v>
      </c>
      <c r="E182" s="129" t="s">
        <v>191</v>
      </c>
      <c r="F182" s="129" t="s">
        <v>276</v>
      </c>
      <c r="I182" s="121"/>
      <c r="J182" s="121"/>
      <c r="K182" s="130">
        <f>BK182</f>
        <v>0</v>
      </c>
      <c r="M182" s="118"/>
      <c r="N182" s="123"/>
      <c r="Q182" s="124">
        <f>SUM(Q183:Q208)</f>
        <v>0</v>
      </c>
      <c r="R182" s="124">
        <f>SUM(R183:R208)</f>
        <v>0</v>
      </c>
      <c r="T182" s="125">
        <f>SUM(T183:T208)</f>
        <v>0</v>
      </c>
      <c r="V182" s="125">
        <f>SUM(V183:V208)</f>
        <v>10.346963000000002</v>
      </c>
      <c r="X182" s="126">
        <f>SUM(X183:X208)</f>
        <v>0</v>
      </c>
      <c r="AR182" s="119" t="s">
        <v>86</v>
      </c>
      <c r="AT182" s="127" t="s">
        <v>77</v>
      </c>
      <c r="AU182" s="127" t="s">
        <v>86</v>
      </c>
      <c r="AY182" s="119" t="s">
        <v>145</v>
      </c>
      <c r="BK182" s="128">
        <f>SUM(BK183:BK208)</f>
        <v>0</v>
      </c>
    </row>
    <row r="183" spans="2:65" s="1" customFormat="1" ht="33" customHeight="1" x14ac:dyDescent="0.2">
      <c r="B183" s="28"/>
      <c r="C183" s="131" t="s">
        <v>282</v>
      </c>
      <c r="D183" s="131" t="s">
        <v>147</v>
      </c>
      <c r="E183" s="132" t="s">
        <v>278</v>
      </c>
      <c r="F183" s="133" t="s">
        <v>279</v>
      </c>
      <c r="G183" s="134" t="s">
        <v>163</v>
      </c>
      <c r="H183" s="135">
        <v>18</v>
      </c>
      <c r="I183" s="136"/>
      <c r="J183" s="136"/>
      <c r="K183" s="137">
        <f>ROUND(P183*H183,2)</f>
        <v>0</v>
      </c>
      <c r="L183" s="133" t="s">
        <v>151</v>
      </c>
      <c r="M183" s="28"/>
      <c r="N183" s="138" t="s">
        <v>1</v>
      </c>
      <c r="O183" s="139" t="s">
        <v>41</v>
      </c>
      <c r="P183" s="140">
        <f>I183+J183</f>
        <v>0</v>
      </c>
      <c r="Q183" s="140">
        <f>ROUND(I183*H183,2)</f>
        <v>0</v>
      </c>
      <c r="R183" s="140">
        <f>ROUND(J183*H183,2)</f>
        <v>0</v>
      </c>
      <c r="T183" s="141">
        <f>S183*H183</f>
        <v>0</v>
      </c>
      <c r="U183" s="141">
        <v>0.15540000000000001</v>
      </c>
      <c r="V183" s="141">
        <f>U183*H183</f>
        <v>2.7972000000000001</v>
      </c>
      <c r="W183" s="141">
        <v>0</v>
      </c>
      <c r="X183" s="142">
        <f>W183*H183</f>
        <v>0</v>
      </c>
      <c r="AR183" s="143" t="s">
        <v>152</v>
      </c>
      <c r="AT183" s="143" t="s">
        <v>147</v>
      </c>
      <c r="AU183" s="143" t="s">
        <v>88</v>
      </c>
      <c r="AY183" s="13" t="s">
        <v>145</v>
      </c>
      <c r="BE183" s="144">
        <f>IF(O183="základní",K183,0)</f>
        <v>0</v>
      </c>
      <c r="BF183" s="144">
        <f>IF(O183="snížená",K183,0)</f>
        <v>0</v>
      </c>
      <c r="BG183" s="144">
        <f>IF(O183="zákl. přenesená",K183,0)</f>
        <v>0</v>
      </c>
      <c r="BH183" s="144">
        <f>IF(O183="sníž. přenesená",K183,0)</f>
        <v>0</v>
      </c>
      <c r="BI183" s="144">
        <f>IF(O183="nulová",K183,0)</f>
        <v>0</v>
      </c>
      <c r="BJ183" s="13" t="s">
        <v>86</v>
      </c>
      <c r="BK183" s="144">
        <f>ROUND(P183*H183,2)</f>
        <v>0</v>
      </c>
      <c r="BL183" s="13" t="s">
        <v>152</v>
      </c>
      <c r="BM183" s="143" t="s">
        <v>435</v>
      </c>
    </row>
    <row r="184" spans="2:65" s="1" customFormat="1" ht="29.25" x14ac:dyDescent="0.2">
      <c r="B184" s="28"/>
      <c r="D184" s="145" t="s">
        <v>154</v>
      </c>
      <c r="F184" s="146" t="s">
        <v>281</v>
      </c>
      <c r="I184" s="147"/>
      <c r="J184" s="147"/>
      <c r="M184" s="28"/>
      <c r="N184" s="148"/>
      <c r="X184" s="52"/>
      <c r="AT184" s="13" t="s">
        <v>154</v>
      </c>
      <c r="AU184" s="13" t="s">
        <v>88</v>
      </c>
    </row>
    <row r="185" spans="2:65" s="1" customFormat="1" ht="24.2" customHeight="1" x14ac:dyDescent="0.2">
      <c r="B185" s="28"/>
      <c r="C185" s="149" t="s">
        <v>286</v>
      </c>
      <c r="D185" s="149" t="s">
        <v>207</v>
      </c>
      <c r="E185" s="150" t="s">
        <v>283</v>
      </c>
      <c r="F185" s="151" t="s">
        <v>284</v>
      </c>
      <c r="G185" s="152" t="s">
        <v>163</v>
      </c>
      <c r="H185" s="153">
        <v>9.18</v>
      </c>
      <c r="I185" s="154"/>
      <c r="J185" s="155"/>
      <c r="K185" s="156">
        <f>ROUND(P185*H185,2)</f>
        <v>0</v>
      </c>
      <c r="L185" s="151" t="s">
        <v>151</v>
      </c>
      <c r="M185" s="157"/>
      <c r="N185" s="158" t="s">
        <v>1</v>
      </c>
      <c r="O185" s="139" t="s">
        <v>41</v>
      </c>
      <c r="P185" s="140">
        <f>I185+J185</f>
        <v>0</v>
      </c>
      <c r="Q185" s="140">
        <f>ROUND(I185*H185,2)</f>
        <v>0</v>
      </c>
      <c r="R185" s="140">
        <f>ROUND(J185*H185,2)</f>
        <v>0</v>
      </c>
      <c r="T185" s="141">
        <f>S185*H185</f>
        <v>0</v>
      </c>
      <c r="U185" s="141">
        <v>4.8300000000000003E-2</v>
      </c>
      <c r="V185" s="141">
        <f>U185*H185</f>
        <v>0.44339400000000001</v>
      </c>
      <c r="W185" s="141">
        <v>0</v>
      </c>
      <c r="X185" s="142">
        <f>W185*H185</f>
        <v>0</v>
      </c>
      <c r="AR185" s="143" t="s">
        <v>186</v>
      </c>
      <c r="AT185" s="143" t="s">
        <v>207</v>
      </c>
      <c r="AU185" s="143" t="s">
        <v>88</v>
      </c>
      <c r="AY185" s="13" t="s">
        <v>145</v>
      </c>
      <c r="BE185" s="144">
        <f>IF(O185="základní",K185,0)</f>
        <v>0</v>
      </c>
      <c r="BF185" s="144">
        <f>IF(O185="snížená",K185,0)</f>
        <v>0</v>
      </c>
      <c r="BG185" s="144">
        <f>IF(O185="zákl. přenesená",K185,0)</f>
        <v>0</v>
      </c>
      <c r="BH185" s="144">
        <f>IF(O185="sníž. přenesená",K185,0)</f>
        <v>0</v>
      </c>
      <c r="BI185" s="144">
        <f>IF(O185="nulová",K185,0)</f>
        <v>0</v>
      </c>
      <c r="BJ185" s="13" t="s">
        <v>86</v>
      </c>
      <c r="BK185" s="144">
        <f>ROUND(P185*H185,2)</f>
        <v>0</v>
      </c>
      <c r="BL185" s="13" t="s">
        <v>152</v>
      </c>
      <c r="BM185" s="143" t="s">
        <v>436</v>
      </c>
    </row>
    <row r="186" spans="2:65" s="1" customFormat="1" ht="11.25" x14ac:dyDescent="0.2">
      <c r="B186" s="28"/>
      <c r="D186" s="145" t="s">
        <v>154</v>
      </c>
      <c r="F186" s="146" t="s">
        <v>284</v>
      </c>
      <c r="I186" s="147"/>
      <c r="J186" s="147"/>
      <c r="M186" s="28"/>
      <c r="N186" s="148"/>
      <c r="X186" s="52"/>
      <c r="AT186" s="13" t="s">
        <v>154</v>
      </c>
      <c r="AU186" s="13" t="s">
        <v>88</v>
      </c>
    </row>
    <row r="187" spans="2:65" s="1" customFormat="1" ht="24.2" customHeight="1" x14ac:dyDescent="0.2">
      <c r="B187" s="28"/>
      <c r="C187" s="149" t="s">
        <v>290</v>
      </c>
      <c r="D187" s="149" t="s">
        <v>207</v>
      </c>
      <c r="E187" s="150" t="s">
        <v>437</v>
      </c>
      <c r="F187" s="151" t="s">
        <v>438</v>
      </c>
      <c r="G187" s="152" t="s">
        <v>163</v>
      </c>
      <c r="H187" s="153">
        <v>8</v>
      </c>
      <c r="I187" s="154"/>
      <c r="J187" s="155"/>
      <c r="K187" s="156">
        <f>ROUND(P187*H187,2)</f>
        <v>0</v>
      </c>
      <c r="L187" s="151" t="s">
        <v>151</v>
      </c>
      <c r="M187" s="157"/>
      <c r="N187" s="158" t="s">
        <v>1</v>
      </c>
      <c r="O187" s="139" t="s">
        <v>41</v>
      </c>
      <c r="P187" s="140">
        <f>I187+J187</f>
        <v>0</v>
      </c>
      <c r="Q187" s="140">
        <f>ROUND(I187*H187,2)</f>
        <v>0</v>
      </c>
      <c r="R187" s="140">
        <f>ROUND(J187*H187,2)</f>
        <v>0</v>
      </c>
      <c r="T187" s="141">
        <f>S187*H187</f>
        <v>0</v>
      </c>
      <c r="U187" s="141">
        <v>0.08</v>
      </c>
      <c r="V187" s="141">
        <f>U187*H187</f>
        <v>0.64</v>
      </c>
      <c r="W187" s="141">
        <v>0</v>
      </c>
      <c r="X187" s="142">
        <f>W187*H187</f>
        <v>0</v>
      </c>
      <c r="AR187" s="143" t="s">
        <v>186</v>
      </c>
      <c r="AT187" s="143" t="s">
        <v>207</v>
      </c>
      <c r="AU187" s="143" t="s">
        <v>88</v>
      </c>
      <c r="AY187" s="13" t="s">
        <v>145</v>
      </c>
      <c r="BE187" s="144">
        <f>IF(O187="základní",K187,0)</f>
        <v>0</v>
      </c>
      <c r="BF187" s="144">
        <f>IF(O187="snížená",K187,0)</f>
        <v>0</v>
      </c>
      <c r="BG187" s="144">
        <f>IF(O187="zákl. přenesená",K187,0)</f>
        <v>0</v>
      </c>
      <c r="BH187" s="144">
        <f>IF(O187="sníž. přenesená",K187,0)</f>
        <v>0</v>
      </c>
      <c r="BI187" s="144">
        <f>IF(O187="nulová",K187,0)</f>
        <v>0</v>
      </c>
      <c r="BJ187" s="13" t="s">
        <v>86</v>
      </c>
      <c r="BK187" s="144">
        <f>ROUND(P187*H187,2)</f>
        <v>0</v>
      </c>
      <c r="BL187" s="13" t="s">
        <v>152</v>
      </c>
      <c r="BM187" s="143" t="s">
        <v>439</v>
      </c>
    </row>
    <row r="188" spans="2:65" s="1" customFormat="1" ht="11.25" x14ac:dyDescent="0.2">
      <c r="B188" s="28"/>
      <c r="D188" s="145" t="s">
        <v>154</v>
      </c>
      <c r="F188" s="146" t="s">
        <v>438</v>
      </c>
      <c r="I188" s="147"/>
      <c r="J188" s="147"/>
      <c r="M188" s="28"/>
      <c r="N188" s="148"/>
      <c r="X188" s="52"/>
      <c r="AT188" s="13" t="s">
        <v>154</v>
      </c>
      <c r="AU188" s="13" t="s">
        <v>88</v>
      </c>
    </row>
    <row r="189" spans="2:65" s="1" customFormat="1" ht="24.2" customHeight="1" x14ac:dyDescent="0.2">
      <c r="B189" s="28"/>
      <c r="C189" s="149" t="s">
        <v>295</v>
      </c>
      <c r="D189" s="149" t="s">
        <v>207</v>
      </c>
      <c r="E189" s="150" t="s">
        <v>287</v>
      </c>
      <c r="F189" s="151" t="s">
        <v>288</v>
      </c>
      <c r="G189" s="152" t="s">
        <v>163</v>
      </c>
      <c r="H189" s="153">
        <v>1.02</v>
      </c>
      <c r="I189" s="154"/>
      <c r="J189" s="155"/>
      <c r="K189" s="156">
        <f>ROUND(P189*H189,2)</f>
        <v>0</v>
      </c>
      <c r="L189" s="151" t="s">
        <v>151</v>
      </c>
      <c r="M189" s="157"/>
      <c r="N189" s="158" t="s">
        <v>1</v>
      </c>
      <c r="O189" s="139" t="s">
        <v>41</v>
      </c>
      <c r="P189" s="140">
        <f>I189+J189</f>
        <v>0</v>
      </c>
      <c r="Q189" s="140">
        <f>ROUND(I189*H189,2)</f>
        <v>0</v>
      </c>
      <c r="R189" s="140">
        <f>ROUND(J189*H189,2)</f>
        <v>0</v>
      </c>
      <c r="T189" s="141">
        <f>S189*H189</f>
        <v>0</v>
      </c>
      <c r="U189" s="141">
        <v>6.5670000000000006E-2</v>
      </c>
      <c r="V189" s="141">
        <f>U189*H189</f>
        <v>6.6983400000000012E-2</v>
      </c>
      <c r="W189" s="141">
        <v>0</v>
      </c>
      <c r="X189" s="142">
        <f>W189*H189</f>
        <v>0</v>
      </c>
      <c r="AR189" s="143" t="s">
        <v>186</v>
      </c>
      <c r="AT189" s="143" t="s">
        <v>207</v>
      </c>
      <c r="AU189" s="143" t="s">
        <v>88</v>
      </c>
      <c r="AY189" s="13" t="s">
        <v>145</v>
      </c>
      <c r="BE189" s="144">
        <f>IF(O189="základní",K189,0)</f>
        <v>0</v>
      </c>
      <c r="BF189" s="144">
        <f>IF(O189="snížená",K189,0)</f>
        <v>0</v>
      </c>
      <c r="BG189" s="144">
        <f>IF(O189="zákl. přenesená",K189,0)</f>
        <v>0</v>
      </c>
      <c r="BH189" s="144">
        <f>IF(O189="sníž. přenesená",K189,0)</f>
        <v>0</v>
      </c>
      <c r="BI189" s="144">
        <f>IF(O189="nulová",K189,0)</f>
        <v>0</v>
      </c>
      <c r="BJ189" s="13" t="s">
        <v>86</v>
      </c>
      <c r="BK189" s="144">
        <f>ROUND(P189*H189,2)</f>
        <v>0</v>
      </c>
      <c r="BL189" s="13" t="s">
        <v>152</v>
      </c>
      <c r="BM189" s="143" t="s">
        <v>440</v>
      </c>
    </row>
    <row r="190" spans="2:65" s="1" customFormat="1" ht="11.25" x14ac:dyDescent="0.2">
      <c r="B190" s="28"/>
      <c r="D190" s="145" t="s">
        <v>154</v>
      </c>
      <c r="F190" s="146" t="s">
        <v>288</v>
      </c>
      <c r="I190" s="147"/>
      <c r="J190" s="147"/>
      <c r="M190" s="28"/>
      <c r="N190" s="148"/>
      <c r="X190" s="52"/>
      <c r="AT190" s="13" t="s">
        <v>154</v>
      </c>
      <c r="AU190" s="13" t="s">
        <v>88</v>
      </c>
    </row>
    <row r="191" spans="2:65" s="1" customFormat="1" ht="33" customHeight="1" x14ac:dyDescent="0.2">
      <c r="B191" s="28"/>
      <c r="C191" s="131" t="s">
        <v>299</v>
      </c>
      <c r="D191" s="131" t="s">
        <v>147</v>
      </c>
      <c r="E191" s="132" t="s">
        <v>441</v>
      </c>
      <c r="F191" s="133" t="s">
        <v>442</v>
      </c>
      <c r="G191" s="134" t="s">
        <v>163</v>
      </c>
      <c r="H191" s="135">
        <v>31.5</v>
      </c>
      <c r="I191" s="136"/>
      <c r="J191" s="136"/>
      <c r="K191" s="137">
        <f>ROUND(P191*H191,2)</f>
        <v>0</v>
      </c>
      <c r="L191" s="133" t="s">
        <v>151</v>
      </c>
      <c r="M191" s="28"/>
      <c r="N191" s="138" t="s">
        <v>1</v>
      </c>
      <c r="O191" s="139" t="s">
        <v>41</v>
      </c>
      <c r="P191" s="140">
        <f>I191+J191</f>
        <v>0</v>
      </c>
      <c r="Q191" s="140">
        <f>ROUND(I191*H191,2)</f>
        <v>0</v>
      </c>
      <c r="R191" s="140">
        <f>ROUND(J191*H191,2)</f>
        <v>0</v>
      </c>
      <c r="T191" s="141">
        <f>S191*H191</f>
        <v>0</v>
      </c>
      <c r="U191" s="141">
        <v>0.1295</v>
      </c>
      <c r="V191" s="141">
        <f>U191*H191</f>
        <v>4.07925</v>
      </c>
      <c r="W191" s="141">
        <v>0</v>
      </c>
      <c r="X191" s="142">
        <f>W191*H191</f>
        <v>0</v>
      </c>
      <c r="AR191" s="143" t="s">
        <v>152</v>
      </c>
      <c r="AT191" s="143" t="s">
        <v>147</v>
      </c>
      <c r="AU191" s="143" t="s">
        <v>88</v>
      </c>
      <c r="AY191" s="13" t="s">
        <v>145</v>
      </c>
      <c r="BE191" s="144">
        <f>IF(O191="základní",K191,0)</f>
        <v>0</v>
      </c>
      <c r="BF191" s="144">
        <f>IF(O191="snížená",K191,0)</f>
        <v>0</v>
      </c>
      <c r="BG191" s="144">
        <f>IF(O191="zákl. přenesená",K191,0)</f>
        <v>0</v>
      </c>
      <c r="BH191" s="144">
        <f>IF(O191="sníž. přenesená",K191,0)</f>
        <v>0</v>
      </c>
      <c r="BI191" s="144">
        <f>IF(O191="nulová",K191,0)</f>
        <v>0</v>
      </c>
      <c r="BJ191" s="13" t="s">
        <v>86</v>
      </c>
      <c r="BK191" s="144">
        <f>ROUND(P191*H191,2)</f>
        <v>0</v>
      </c>
      <c r="BL191" s="13" t="s">
        <v>152</v>
      </c>
      <c r="BM191" s="143" t="s">
        <v>443</v>
      </c>
    </row>
    <row r="192" spans="2:65" s="1" customFormat="1" ht="29.25" x14ac:dyDescent="0.2">
      <c r="B192" s="28"/>
      <c r="D192" s="145" t="s">
        <v>154</v>
      </c>
      <c r="F192" s="146" t="s">
        <v>444</v>
      </c>
      <c r="I192" s="147"/>
      <c r="J192" s="147"/>
      <c r="M192" s="28"/>
      <c r="N192" s="148"/>
      <c r="X192" s="52"/>
      <c r="AT192" s="13" t="s">
        <v>154</v>
      </c>
      <c r="AU192" s="13" t="s">
        <v>88</v>
      </c>
    </row>
    <row r="193" spans="2:65" s="1" customFormat="1" ht="24.2" customHeight="1" x14ac:dyDescent="0.2">
      <c r="B193" s="28"/>
      <c r="C193" s="149" t="s">
        <v>306</v>
      </c>
      <c r="D193" s="149" t="s">
        <v>207</v>
      </c>
      <c r="E193" s="150" t="s">
        <v>445</v>
      </c>
      <c r="F193" s="151" t="s">
        <v>446</v>
      </c>
      <c r="G193" s="152" t="s">
        <v>163</v>
      </c>
      <c r="H193" s="153">
        <v>32.130000000000003</v>
      </c>
      <c r="I193" s="154"/>
      <c r="J193" s="155"/>
      <c r="K193" s="156">
        <f>ROUND(P193*H193,2)</f>
        <v>0</v>
      </c>
      <c r="L193" s="151" t="s">
        <v>151</v>
      </c>
      <c r="M193" s="157"/>
      <c r="N193" s="158" t="s">
        <v>1</v>
      </c>
      <c r="O193" s="139" t="s">
        <v>41</v>
      </c>
      <c r="P193" s="140">
        <f>I193+J193</f>
        <v>0</v>
      </c>
      <c r="Q193" s="140">
        <f>ROUND(I193*H193,2)</f>
        <v>0</v>
      </c>
      <c r="R193" s="140">
        <f>ROUND(J193*H193,2)</f>
        <v>0</v>
      </c>
      <c r="T193" s="141">
        <f>S193*H193</f>
        <v>0</v>
      </c>
      <c r="U193" s="141">
        <v>5.6120000000000003E-2</v>
      </c>
      <c r="V193" s="141">
        <f>U193*H193</f>
        <v>1.8031356000000003</v>
      </c>
      <c r="W193" s="141">
        <v>0</v>
      </c>
      <c r="X193" s="142">
        <f>W193*H193</f>
        <v>0</v>
      </c>
      <c r="AR193" s="143" t="s">
        <v>186</v>
      </c>
      <c r="AT193" s="143" t="s">
        <v>207</v>
      </c>
      <c r="AU193" s="143" t="s">
        <v>88</v>
      </c>
      <c r="AY193" s="13" t="s">
        <v>145</v>
      </c>
      <c r="BE193" s="144">
        <f>IF(O193="základní",K193,0)</f>
        <v>0</v>
      </c>
      <c r="BF193" s="144">
        <f>IF(O193="snížená",K193,0)</f>
        <v>0</v>
      </c>
      <c r="BG193" s="144">
        <f>IF(O193="zákl. přenesená",K193,0)</f>
        <v>0</v>
      </c>
      <c r="BH193" s="144">
        <f>IF(O193="sníž. přenesená",K193,0)</f>
        <v>0</v>
      </c>
      <c r="BI193" s="144">
        <f>IF(O193="nulová",K193,0)</f>
        <v>0</v>
      </c>
      <c r="BJ193" s="13" t="s">
        <v>86</v>
      </c>
      <c r="BK193" s="144">
        <f>ROUND(P193*H193,2)</f>
        <v>0</v>
      </c>
      <c r="BL193" s="13" t="s">
        <v>152</v>
      </c>
      <c r="BM193" s="143" t="s">
        <v>447</v>
      </c>
    </row>
    <row r="194" spans="2:65" s="1" customFormat="1" ht="11.25" x14ac:dyDescent="0.2">
      <c r="B194" s="28"/>
      <c r="D194" s="145" t="s">
        <v>154</v>
      </c>
      <c r="F194" s="146" t="s">
        <v>446</v>
      </c>
      <c r="I194" s="147"/>
      <c r="J194" s="147"/>
      <c r="M194" s="28"/>
      <c r="N194" s="148"/>
      <c r="X194" s="52"/>
      <c r="AT194" s="13" t="s">
        <v>154</v>
      </c>
      <c r="AU194" s="13" t="s">
        <v>88</v>
      </c>
    </row>
    <row r="195" spans="2:65" s="1" customFormat="1" ht="24.2" customHeight="1" x14ac:dyDescent="0.2">
      <c r="B195" s="28"/>
      <c r="C195" s="131" t="s">
        <v>311</v>
      </c>
      <c r="D195" s="131" t="s">
        <v>147</v>
      </c>
      <c r="E195" s="132" t="s">
        <v>291</v>
      </c>
      <c r="F195" s="133" t="s">
        <v>292</v>
      </c>
      <c r="G195" s="134" t="s">
        <v>163</v>
      </c>
      <c r="H195" s="135">
        <v>4</v>
      </c>
      <c r="I195" s="136"/>
      <c r="J195" s="136"/>
      <c r="K195" s="137">
        <f>ROUND(P195*H195,2)</f>
        <v>0</v>
      </c>
      <c r="L195" s="133" t="s">
        <v>151</v>
      </c>
      <c r="M195" s="28"/>
      <c r="N195" s="138" t="s">
        <v>1</v>
      </c>
      <c r="O195" s="139" t="s">
        <v>41</v>
      </c>
      <c r="P195" s="140">
        <f>I195+J195</f>
        <v>0</v>
      </c>
      <c r="Q195" s="140">
        <f>ROUND(I195*H195,2)</f>
        <v>0</v>
      </c>
      <c r="R195" s="140">
        <f>ROUND(J195*H195,2)</f>
        <v>0</v>
      </c>
      <c r="T195" s="141">
        <f>S195*H195</f>
        <v>0</v>
      </c>
      <c r="U195" s="141">
        <v>0.10095</v>
      </c>
      <c r="V195" s="141">
        <f>U195*H195</f>
        <v>0.40379999999999999</v>
      </c>
      <c r="W195" s="141">
        <v>0</v>
      </c>
      <c r="X195" s="142">
        <f>W195*H195</f>
        <v>0</v>
      </c>
      <c r="AR195" s="143" t="s">
        <v>152</v>
      </c>
      <c r="AT195" s="143" t="s">
        <v>147</v>
      </c>
      <c r="AU195" s="143" t="s">
        <v>88</v>
      </c>
      <c r="AY195" s="13" t="s">
        <v>145</v>
      </c>
      <c r="BE195" s="144">
        <f>IF(O195="základní",K195,0)</f>
        <v>0</v>
      </c>
      <c r="BF195" s="144">
        <f>IF(O195="snížená",K195,0)</f>
        <v>0</v>
      </c>
      <c r="BG195" s="144">
        <f>IF(O195="zákl. přenesená",K195,0)</f>
        <v>0</v>
      </c>
      <c r="BH195" s="144">
        <f>IF(O195="sníž. přenesená",K195,0)</f>
        <v>0</v>
      </c>
      <c r="BI195" s="144">
        <f>IF(O195="nulová",K195,0)</f>
        <v>0</v>
      </c>
      <c r="BJ195" s="13" t="s">
        <v>86</v>
      </c>
      <c r="BK195" s="144">
        <f>ROUND(P195*H195,2)</f>
        <v>0</v>
      </c>
      <c r="BL195" s="13" t="s">
        <v>152</v>
      </c>
      <c r="BM195" s="143" t="s">
        <v>448</v>
      </c>
    </row>
    <row r="196" spans="2:65" s="1" customFormat="1" ht="29.25" x14ac:dyDescent="0.2">
      <c r="B196" s="28"/>
      <c r="D196" s="145" t="s">
        <v>154</v>
      </c>
      <c r="F196" s="146" t="s">
        <v>294</v>
      </c>
      <c r="I196" s="147"/>
      <c r="J196" s="147"/>
      <c r="M196" s="28"/>
      <c r="N196" s="148"/>
      <c r="X196" s="52"/>
      <c r="AT196" s="13" t="s">
        <v>154</v>
      </c>
      <c r="AU196" s="13" t="s">
        <v>88</v>
      </c>
    </row>
    <row r="197" spans="2:65" s="1" customFormat="1" ht="24.2" customHeight="1" x14ac:dyDescent="0.2">
      <c r="B197" s="28"/>
      <c r="C197" s="149" t="s">
        <v>316</v>
      </c>
      <c r="D197" s="149" t="s">
        <v>207</v>
      </c>
      <c r="E197" s="150" t="s">
        <v>449</v>
      </c>
      <c r="F197" s="151" t="s">
        <v>450</v>
      </c>
      <c r="G197" s="152" t="s">
        <v>163</v>
      </c>
      <c r="H197" s="153">
        <v>4</v>
      </c>
      <c r="I197" s="154"/>
      <c r="J197" s="155"/>
      <c r="K197" s="156">
        <f>ROUND(P197*H197,2)</f>
        <v>0</v>
      </c>
      <c r="L197" s="151" t="s">
        <v>151</v>
      </c>
      <c r="M197" s="157"/>
      <c r="N197" s="158" t="s">
        <v>1</v>
      </c>
      <c r="O197" s="139" t="s">
        <v>41</v>
      </c>
      <c r="P197" s="140">
        <f>I197+J197</f>
        <v>0</v>
      </c>
      <c r="Q197" s="140">
        <f>ROUND(I197*H197,2)</f>
        <v>0</v>
      </c>
      <c r="R197" s="140">
        <f>ROUND(J197*H197,2)</f>
        <v>0</v>
      </c>
      <c r="T197" s="141">
        <f>S197*H197</f>
        <v>0</v>
      </c>
      <c r="U197" s="141">
        <v>2.8000000000000001E-2</v>
      </c>
      <c r="V197" s="141">
        <f>U197*H197</f>
        <v>0.112</v>
      </c>
      <c r="W197" s="141">
        <v>0</v>
      </c>
      <c r="X197" s="142">
        <f>W197*H197</f>
        <v>0</v>
      </c>
      <c r="AR197" s="143" t="s">
        <v>186</v>
      </c>
      <c r="AT197" s="143" t="s">
        <v>207</v>
      </c>
      <c r="AU197" s="143" t="s">
        <v>88</v>
      </c>
      <c r="AY197" s="13" t="s">
        <v>145</v>
      </c>
      <c r="BE197" s="144">
        <f>IF(O197="základní",K197,0)</f>
        <v>0</v>
      </c>
      <c r="BF197" s="144">
        <f>IF(O197="snížená",K197,0)</f>
        <v>0</v>
      </c>
      <c r="BG197" s="144">
        <f>IF(O197="zákl. přenesená",K197,0)</f>
        <v>0</v>
      </c>
      <c r="BH197" s="144">
        <f>IF(O197="sníž. přenesená",K197,0)</f>
        <v>0</v>
      </c>
      <c r="BI197" s="144">
        <f>IF(O197="nulová",K197,0)</f>
        <v>0</v>
      </c>
      <c r="BJ197" s="13" t="s">
        <v>86</v>
      </c>
      <c r="BK197" s="144">
        <f>ROUND(P197*H197,2)</f>
        <v>0</v>
      </c>
      <c r="BL197" s="13" t="s">
        <v>152</v>
      </c>
      <c r="BM197" s="143" t="s">
        <v>451</v>
      </c>
    </row>
    <row r="198" spans="2:65" s="1" customFormat="1" ht="11.25" x14ac:dyDescent="0.2">
      <c r="B198" s="28"/>
      <c r="D198" s="145" t="s">
        <v>154</v>
      </c>
      <c r="F198" s="146" t="s">
        <v>450</v>
      </c>
      <c r="I198" s="147"/>
      <c r="J198" s="147"/>
      <c r="M198" s="28"/>
      <c r="N198" s="148"/>
      <c r="X198" s="52"/>
      <c r="AT198" s="13" t="s">
        <v>154</v>
      </c>
      <c r="AU198" s="13" t="s">
        <v>88</v>
      </c>
    </row>
    <row r="199" spans="2:65" s="1" customFormat="1" ht="24.2" customHeight="1" x14ac:dyDescent="0.2">
      <c r="B199" s="28"/>
      <c r="C199" s="131" t="s">
        <v>321</v>
      </c>
      <c r="D199" s="131" t="s">
        <v>147</v>
      </c>
      <c r="E199" s="132" t="s">
        <v>452</v>
      </c>
      <c r="F199" s="133" t="s">
        <v>453</v>
      </c>
      <c r="G199" s="134" t="s">
        <v>163</v>
      </c>
      <c r="H199" s="135">
        <v>20</v>
      </c>
      <c r="I199" s="136"/>
      <c r="J199" s="136"/>
      <c r="K199" s="137">
        <f>ROUND(P199*H199,2)</f>
        <v>0</v>
      </c>
      <c r="L199" s="133" t="s">
        <v>151</v>
      </c>
      <c r="M199" s="28"/>
      <c r="N199" s="138" t="s">
        <v>1</v>
      </c>
      <c r="O199" s="139" t="s">
        <v>41</v>
      </c>
      <c r="P199" s="140">
        <f>I199+J199</f>
        <v>0</v>
      </c>
      <c r="Q199" s="140">
        <f>ROUND(I199*H199,2)</f>
        <v>0</v>
      </c>
      <c r="R199" s="140">
        <f>ROUND(J199*H199,2)</f>
        <v>0</v>
      </c>
      <c r="T199" s="141">
        <f>S199*H199</f>
        <v>0</v>
      </c>
      <c r="U199" s="141">
        <v>0</v>
      </c>
      <c r="V199" s="141">
        <f>U199*H199</f>
        <v>0</v>
      </c>
      <c r="W199" s="141">
        <v>0</v>
      </c>
      <c r="X199" s="142">
        <f>W199*H199</f>
        <v>0</v>
      </c>
      <c r="AR199" s="143" t="s">
        <v>152</v>
      </c>
      <c r="AT199" s="143" t="s">
        <v>147</v>
      </c>
      <c r="AU199" s="143" t="s">
        <v>88</v>
      </c>
      <c r="AY199" s="13" t="s">
        <v>145</v>
      </c>
      <c r="BE199" s="144">
        <f>IF(O199="základní",K199,0)</f>
        <v>0</v>
      </c>
      <c r="BF199" s="144">
        <f>IF(O199="snížená",K199,0)</f>
        <v>0</v>
      </c>
      <c r="BG199" s="144">
        <f>IF(O199="zákl. přenesená",K199,0)</f>
        <v>0</v>
      </c>
      <c r="BH199" s="144">
        <f>IF(O199="sníž. přenesená",K199,0)</f>
        <v>0</v>
      </c>
      <c r="BI199" s="144">
        <f>IF(O199="nulová",K199,0)</f>
        <v>0</v>
      </c>
      <c r="BJ199" s="13" t="s">
        <v>86</v>
      </c>
      <c r="BK199" s="144">
        <f>ROUND(P199*H199,2)</f>
        <v>0</v>
      </c>
      <c r="BL199" s="13" t="s">
        <v>152</v>
      </c>
      <c r="BM199" s="143" t="s">
        <v>454</v>
      </c>
    </row>
    <row r="200" spans="2:65" s="1" customFormat="1" ht="19.5" x14ac:dyDescent="0.2">
      <c r="B200" s="28"/>
      <c r="D200" s="145" t="s">
        <v>154</v>
      </c>
      <c r="F200" s="146" t="s">
        <v>455</v>
      </c>
      <c r="I200" s="147"/>
      <c r="J200" s="147"/>
      <c r="M200" s="28"/>
      <c r="N200" s="148"/>
      <c r="X200" s="52"/>
      <c r="AT200" s="13" t="s">
        <v>154</v>
      </c>
      <c r="AU200" s="13" t="s">
        <v>88</v>
      </c>
    </row>
    <row r="201" spans="2:65" s="1" customFormat="1" ht="24.2" customHeight="1" x14ac:dyDescent="0.2">
      <c r="B201" s="28"/>
      <c r="C201" s="131" t="s">
        <v>362</v>
      </c>
      <c r="D201" s="131" t="s">
        <v>147</v>
      </c>
      <c r="E201" s="132" t="s">
        <v>456</v>
      </c>
      <c r="F201" s="133" t="s">
        <v>457</v>
      </c>
      <c r="G201" s="134" t="s">
        <v>163</v>
      </c>
      <c r="H201" s="135">
        <v>20</v>
      </c>
      <c r="I201" s="136"/>
      <c r="J201" s="136"/>
      <c r="K201" s="137">
        <f>ROUND(P201*H201,2)</f>
        <v>0</v>
      </c>
      <c r="L201" s="133" t="s">
        <v>151</v>
      </c>
      <c r="M201" s="28"/>
      <c r="N201" s="138" t="s">
        <v>1</v>
      </c>
      <c r="O201" s="139" t="s">
        <v>41</v>
      </c>
      <c r="P201" s="140">
        <f>I201+J201</f>
        <v>0</v>
      </c>
      <c r="Q201" s="140">
        <f>ROUND(I201*H201,2)</f>
        <v>0</v>
      </c>
      <c r="R201" s="140">
        <f>ROUND(J201*H201,2)</f>
        <v>0</v>
      </c>
      <c r="T201" s="141">
        <f>S201*H201</f>
        <v>0</v>
      </c>
      <c r="U201" s="141">
        <v>6.0000000000000002E-5</v>
      </c>
      <c r="V201" s="141">
        <f>U201*H201</f>
        <v>1.2000000000000001E-3</v>
      </c>
      <c r="W201" s="141">
        <v>0</v>
      </c>
      <c r="X201" s="142">
        <f>W201*H201</f>
        <v>0</v>
      </c>
      <c r="AR201" s="143" t="s">
        <v>152</v>
      </c>
      <c r="AT201" s="143" t="s">
        <v>147</v>
      </c>
      <c r="AU201" s="143" t="s">
        <v>88</v>
      </c>
      <c r="AY201" s="13" t="s">
        <v>145</v>
      </c>
      <c r="BE201" s="144">
        <f>IF(O201="základní",K201,0)</f>
        <v>0</v>
      </c>
      <c r="BF201" s="144">
        <f>IF(O201="snížená",K201,0)</f>
        <v>0</v>
      </c>
      <c r="BG201" s="144">
        <f>IF(O201="zákl. přenesená",K201,0)</f>
        <v>0</v>
      </c>
      <c r="BH201" s="144">
        <f>IF(O201="sníž. přenesená",K201,0)</f>
        <v>0</v>
      </c>
      <c r="BI201" s="144">
        <f>IF(O201="nulová",K201,0)</f>
        <v>0</v>
      </c>
      <c r="BJ201" s="13" t="s">
        <v>86</v>
      </c>
      <c r="BK201" s="144">
        <f>ROUND(P201*H201,2)</f>
        <v>0</v>
      </c>
      <c r="BL201" s="13" t="s">
        <v>152</v>
      </c>
      <c r="BM201" s="143" t="s">
        <v>458</v>
      </c>
    </row>
    <row r="202" spans="2:65" s="1" customFormat="1" ht="29.25" x14ac:dyDescent="0.2">
      <c r="B202" s="28"/>
      <c r="D202" s="145" t="s">
        <v>154</v>
      </c>
      <c r="F202" s="146" t="s">
        <v>459</v>
      </c>
      <c r="I202" s="147"/>
      <c r="J202" s="147"/>
      <c r="M202" s="28"/>
      <c r="N202" s="148"/>
      <c r="X202" s="52"/>
      <c r="AT202" s="13" t="s">
        <v>154</v>
      </c>
      <c r="AU202" s="13" t="s">
        <v>88</v>
      </c>
    </row>
    <row r="203" spans="2:65" s="1" customFormat="1" ht="24.2" customHeight="1" x14ac:dyDescent="0.2">
      <c r="B203" s="28"/>
      <c r="C203" s="131" t="s">
        <v>460</v>
      </c>
      <c r="D203" s="131" t="s">
        <v>147</v>
      </c>
      <c r="E203" s="132" t="s">
        <v>461</v>
      </c>
      <c r="F203" s="133" t="s">
        <v>462</v>
      </c>
      <c r="G203" s="134" t="s">
        <v>163</v>
      </c>
      <c r="H203" s="135">
        <v>20</v>
      </c>
      <c r="I203" s="136"/>
      <c r="J203" s="136"/>
      <c r="K203" s="137">
        <f>ROUND(P203*H203,2)</f>
        <v>0</v>
      </c>
      <c r="L203" s="133" t="s">
        <v>151</v>
      </c>
      <c r="M203" s="28"/>
      <c r="N203" s="138" t="s">
        <v>1</v>
      </c>
      <c r="O203" s="139" t="s">
        <v>41</v>
      </c>
      <c r="P203" s="140">
        <f>I203+J203</f>
        <v>0</v>
      </c>
      <c r="Q203" s="140">
        <f>ROUND(I203*H203,2)</f>
        <v>0</v>
      </c>
      <c r="R203" s="140">
        <f>ROUND(J203*H203,2)</f>
        <v>0</v>
      </c>
      <c r="T203" s="141">
        <f>S203*H203</f>
        <v>0</v>
      </c>
      <c r="U203" s="141">
        <v>0</v>
      </c>
      <c r="V203" s="141">
        <f>U203*H203</f>
        <v>0</v>
      </c>
      <c r="W203" s="141">
        <v>0</v>
      </c>
      <c r="X203" s="142">
        <f>W203*H203</f>
        <v>0</v>
      </c>
      <c r="AR203" s="143" t="s">
        <v>152</v>
      </c>
      <c r="AT203" s="143" t="s">
        <v>147</v>
      </c>
      <c r="AU203" s="143" t="s">
        <v>88</v>
      </c>
      <c r="AY203" s="13" t="s">
        <v>145</v>
      </c>
      <c r="BE203" s="144">
        <f>IF(O203="základní",K203,0)</f>
        <v>0</v>
      </c>
      <c r="BF203" s="144">
        <f>IF(O203="snížená",K203,0)</f>
        <v>0</v>
      </c>
      <c r="BG203" s="144">
        <f>IF(O203="zákl. přenesená",K203,0)</f>
        <v>0</v>
      </c>
      <c r="BH203" s="144">
        <f>IF(O203="sníž. přenesená",K203,0)</f>
        <v>0</v>
      </c>
      <c r="BI203" s="144">
        <f>IF(O203="nulová",K203,0)</f>
        <v>0</v>
      </c>
      <c r="BJ203" s="13" t="s">
        <v>86</v>
      </c>
      <c r="BK203" s="144">
        <f>ROUND(P203*H203,2)</f>
        <v>0</v>
      </c>
      <c r="BL203" s="13" t="s">
        <v>152</v>
      </c>
      <c r="BM203" s="143" t="s">
        <v>463</v>
      </c>
    </row>
    <row r="204" spans="2:65" s="1" customFormat="1" ht="19.5" x14ac:dyDescent="0.2">
      <c r="B204" s="28"/>
      <c r="D204" s="145" t="s">
        <v>154</v>
      </c>
      <c r="F204" s="146" t="s">
        <v>464</v>
      </c>
      <c r="I204" s="147"/>
      <c r="J204" s="147"/>
      <c r="M204" s="28"/>
      <c r="N204" s="148"/>
      <c r="X204" s="52"/>
      <c r="AT204" s="13" t="s">
        <v>154</v>
      </c>
      <c r="AU204" s="13" t="s">
        <v>88</v>
      </c>
    </row>
    <row r="205" spans="2:65" s="1" customFormat="1" ht="24.2" customHeight="1" x14ac:dyDescent="0.2">
      <c r="B205" s="28"/>
      <c r="C205" s="131" t="s">
        <v>465</v>
      </c>
      <c r="D205" s="131" t="s">
        <v>147</v>
      </c>
      <c r="E205" s="132" t="s">
        <v>300</v>
      </c>
      <c r="F205" s="133" t="s">
        <v>301</v>
      </c>
      <c r="G205" s="134" t="s">
        <v>150</v>
      </c>
      <c r="H205" s="135">
        <v>40</v>
      </c>
      <c r="I205" s="136"/>
      <c r="J205" s="136"/>
      <c r="K205" s="137">
        <f>ROUND(P205*H205,2)</f>
        <v>0</v>
      </c>
      <c r="L205" s="133" t="s">
        <v>151</v>
      </c>
      <c r="M205" s="28"/>
      <c r="N205" s="138" t="s">
        <v>1</v>
      </c>
      <c r="O205" s="139" t="s">
        <v>41</v>
      </c>
      <c r="P205" s="140">
        <f>I205+J205</f>
        <v>0</v>
      </c>
      <c r="Q205" s="140">
        <f>ROUND(I205*H205,2)</f>
        <v>0</v>
      </c>
      <c r="R205" s="140">
        <f>ROUND(J205*H205,2)</f>
        <v>0</v>
      </c>
      <c r="T205" s="141">
        <f>S205*H205</f>
        <v>0</v>
      </c>
      <c r="U205" s="141">
        <v>0</v>
      </c>
      <c r="V205" s="141">
        <f>U205*H205</f>
        <v>0</v>
      </c>
      <c r="W205" s="141">
        <v>0</v>
      </c>
      <c r="X205" s="142">
        <f>W205*H205</f>
        <v>0</v>
      </c>
      <c r="AR205" s="143" t="s">
        <v>152</v>
      </c>
      <c r="AT205" s="143" t="s">
        <v>147</v>
      </c>
      <c r="AU205" s="143" t="s">
        <v>88</v>
      </c>
      <c r="AY205" s="13" t="s">
        <v>145</v>
      </c>
      <c r="BE205" s="144">
        <f>IF(O205="základní",K205,0)</f>
        <v>0</v>
      </c>
      <c r="BF205" s="144">
        <f>IF(O205="snížená",K205,0)</f>
        <v>0</v>
      </c>
      <c r="BG205" s="144">
        <f>IF(O205="zákl. přenesená",K205,0)</f>
        <v>0</v>
      </c>
      <c r="BH205" s="144">
        <f>IF(O205="sníž. přenesená",K205,0)</f>
        <v>0</v>
      </c>
      <c r="BI205" s="144">
        <f>IF(O205="nulová",K205,0)</f>
        <v>0</v>
      </c>
      <c r="BJ205" s="13" t="s">
        <v>86</v>
      </c>
      <c r="BK205" s="144">
        <f>ROUND(P205*H205,2)</f>
        <v>0</v>
      </c>
      <c r="BL205" s="13" t="s">
        <v>152</v>
      </c>
      <c r="BM205" s="143" t="s">
        <v>466</v>
      </c>
    </row>
    <row r="206" spans="2:65" s="1" customFormat="1" ht="39" x14ac:dyDescent="0.2">
      <c r="B206" s="28"/>
      <c r="D206" s="145" t="s">
        <v>154</v>
      </c>
      <c r="F206" s="146" t="s">
        <v>303</v>
      </c>
      <c r="I206" s="147"/>
      <c r="J206" s="147"/>
      <c r="M206" s="28"/>
      <c r="N206" s="148"/>
      <c r="X206" s="52"/>
      <c r="AT206" s="13" t="s">
        <v>154</v>
      </c>
      <c r="AU206" s="13" t="s">
        <v>88</v>
      </c>
    </row>
    <row r="207" spans="2:65" s="1" customFormat="1" ht="33" customHeight="1" x14ac:dyDescent="0.2">
      <c r="B207" s="28"/>
      <c r="C207" s="131" t="s">
        <v>467</v>
      </c>
      <c r="D207" s="131" t="s">
        <v>147</v>
      </c>
      <c r="E207" s="132" t="s">
        <v>468</v>
      </c>
      <c r="F207" s="133" t="s">
        <v>469</v>
      </c>
      <c r="G207" s="134" t="s">
        <v>150</v>
      </c>
      <c r="H207" s="135">
        <v>19</v>
      </c>
      <c r="I207" s="136"/>
      <c r="J207" s="136"/>
      <c r="K207" s="137">
        <f>ROUND(P207*H207,2)</f>
        <v>0</v>
      </c>
      <c r="L207" s="133" t="s">
        <v>1</v>
      </c>
      <c r="M207" s="28"/>
      <c r="N207" s="138" t="s">
        <v>1</v>
      </c>
      <c r="O207" s="139" t="s">
        <v>41</v>
      </c>
      <c r="P207" s="140">
        <f>I207+J207</f>
        <v>0</v>
      </c>
      <c r="Q207" s="140">
        <f>ROUND(I207*H207,2)</f>
        <v>0</v>
      </c>
      <c r="R207" s="140">
        <f>ROUND(J207*H207,2)</f>
        <v>0</v>
      </c>
      <c r="T207" s="141">
        <f>S207*H207</f>
        <v>0</v>
      </c>
      <c r="U207" s="141">
        <v>0</v>
      </c>
      <c r="V207" s="141">
        <f>U207*H207</f>
        <v>0</v>
      </c>
      <c r="W207" s="141">
        <v>0</v>
      </c>
      <c r="X207" s="142">
        <f>W207*H207</f>
        <v>0</v>
      </c>
      <c r="AR207" s="143" t="s">
        <v>152</v>
      </c>
      <c r="AT207" s="143" t="s">
        <v>147</v>
      </c>
      <c r="AU207" s="143" t="s">
        <v>88</v>
      </c>
      <c r="AY207" s="13" t="s">
        <v>145</v>
      </c>
      <c r="BE207" s="144">
        <f>IF(O207="základní",K207,0)</f>
        <v>0</v>
      </c>
      <c r="BF207" s="144">
        <f>IF(O207="snížená",K207,0)</f>
        <v>0</v>
      </c>
      <c r="BG207" s="144">
        <f>IF(O207="zákl. přenesená",K207,0)</f>
        <v>0</v>
      </c>
      <c r="BH207" s="144">
        <f>IF(O207="sníž. přenesená",K207,0)</f>
        <v>0</v>
      </c>
      <c r="BI207" s="144">
        <f>IF(O207="nulová",K207,0)</f>
        <v>0</v>
      </c>
      <c r="BJ207" s="13" t="s">
        <v>86</v>
      </c>
      <c r="BK207" s="144">
        <f>ROUND(P207*H207,2)</f>
        <v>0</v>
      </c>
      <c r="BL207" s="13" t="s">
        <v>152</v>
      </c>
      <c r="BM207" s="143" t="s">
        <v>470</v>
      </c>
    </row>
    <row r="208" spans="2:65" s="1" customFormat="1" ht="19.5" x14ac:dyDescent="0.2">
      <c r="B208" s="28"/>
      <c r="D208" s="145" t="s">
        <v>154</v>
      </c>
      <c r="F208" s="146" t="s">
        <v>469</v>
      </c>
      <c r="I208" s="147"/>
      <c r="J208" s="147"/>
      <c r="M208" s="28"/>
      <c r="N208" s="148"/>
      <c r="X208" s="52"/>
      <c r="AT208" s="13" t="s">
        <v>154</v>
      </c>
      <c r="AU208" s="13" t="s">
        <v>88</v>
      </c>
    </row>
    <row r="209" spans="2:65" s="11" customFormat="1" ht="22.9" customHeight="1" x14ac:dyDescent="0.2">
      <c r="B209" s="118"/>
      <c r="D209" s="119" t="s">
        <v>77</v>
      </c>
      <c r="E209" s="129" t="s">
        <v>304</v>
      </c>
      <c r="F209" s="129" t="s">
        <v>305</v>
      </c>
      <c r="I209" s="121"/>
      <c r="J209" s="121"/>
      <c r="K209" s="130">
        <f>BK209</f>
        <v>0</v>
      </c>
      <c r="M209" s="118"/>
      <c r="N209" s="123"/>
      <c r="Q209" s="124">
        <f>SUM(Q210:Q215)</f>
        <v>0</v>
      </c>
      <c r="R209" s="124">
        <f>SUM(R210:R215)</f>
        <v>0</v>
      </c>
      <c r="T209" s="125">
        <f>SUM(T210:T215)</f>
        <v>0</v>
      </c>
      <c r="V209" s="125">
        <f>SUM(V210:V215)</f>
        <v>0</v>
      </c>
      <c r="X209" s="126">
        <f>SUM(X210:X215)</f>
        <v>0</v>
      </c>
      <c r="AR209" s="119" t="s">
        <v>86</v>
      </c>
      <c r="AT209" s="127" t="s">
        <v>77</v>
      </c>
      <c r="AU209" s="127" t="s">
        <v>86</v>
      </c>
      <c r="AY209" s="119" t="s">
        <v>145</v>
      </c>
      <c r="BK209" s="128">
        <f>SUM(BK210:BK215)</f>
        <v>0</v>
      </c>
    </row>
    <row r="210" spans="2:65" s="1" customFormat="1" ht="24" x14ac:dyDescent="0.2">
      <c r="B210" s="28"/>
      <c r="C210" s="131" t="s">
        <v>471</v>
      </c>
      <c r="D210" s="131" t="s">
        <v>147</v>
      </c>
      <c r="E210" s="132" t="s">
        <v>307</v>
      </c>
      <c r="F210" s="133" t="s">
        <v>308</v>
      </c>
      <c r="G210" s="134" t="s">
        <v>194</v>
      </c>
      <c r="H210" s="135">
        <v>52.055</v>
      </c>
      <c r="I210" s="136"/>
      <c r="J210" s="136"/>
      <c r="K210" s="137">
        <f>ROUND(P210*H210,2)</f>
        <v>0</v>
      </c>
      <c r="L210" s="133" t="s">
        <v>151</v>
      </c>
      <c r="M210" s="28"/>
      <c r="N210" s="138" t="s">
        <v>1</v>
      </c>
      <c r="O210" s="139" t="s">
        <v>41</v>
      </c>
      <c r="P210" s="140">
        <f>I210+J210</f>
        <v>0</v>
      </c>
      <c r="Q210" s="140">
        <f>ROUND(I210*H210,2)</f>
        <v>0</v>
      </c>
      <c r="R210" s="140">
        <f>ROUND(J210*H210,2)</f>
        <v>0</v>
      </c>
      <c r="T210" s="141">
        <f>S210*H210</f>
        <v>0</v>
      </c>
      <c r="U210" s="141">
        <v>0</v>
      </c>
      <c r="V210" s="141">
        <f>U210*H210</f>
        <v>0</v>
      </c>
      <c r="W210" s="141">
        <v>0</v>
      </c>
      <c r="X210" s="142">
        <f>W210*H210</f>
        <v>0</v>
      </c>
      <c r="AR210" s="143" t="s">
        <v>152</v>
      </c>
      <c r="AT210" s="143" t="s">
        <v>147</v>
      </c>
      <c r="AU210" s="143" t="s">
        <v>88</v>
      </c>
      <c r="AY210" s="13" t="s">
        <v>145</v>
      </c>
      <c r="BE210" s="144">
        <f>IF(O210="základní",K210,0)</f>
        <v>0</v>
      </c>
      <c r="BF210" s="144">
        <f>IF(O210="snížená",K210,0)</f>
        <v>0</v>
      </c>
      <c r="BG210" s="144">
        <f>IF(O210="zákl. přenesená",K210,0)</f>
        <v>0</v>
      </c>
      <c r="BH210" s="144">
        <f>IF(O210="sníž. přenesená",K210,0)</f>
        <v>0</v>
      </c>
      <c r="BI210" s="144">
        <f>IF(O210="nulová",K210,0)</f>
        <v>0</v>
      </c>
      <c r="BJ210" s="13" t="s">
        <v>86</v>
      </c>
      <c r="BK210" s="144">
        <f>ROUND(P210*H210,2)</f>
        <v>0</v>
      </c>
      <c r="BL210" s="13" t="s">
        <v>152</v>
      </c>
      <c r="BM210" s="143" t="s">
        <v>472</v>
      </c>
    </row>
    <row r="211" spans="2:65" s="1" customFormat="1" ht="19.5" x14ac:dyDescent="0.2">
      <c r="B211" s="28"/>
      <c r="D211" s="145" t="s">
        <v>154</v>
      </c>
      <c r="F211" s="146" t="s">
        <v>310</v>
      </c>
      <c r="I211" s="147"/>
      <c r="J211" s="147"/>
      <c r="M211" s="28"/>
      <c r="N211" s="148"/>
      <c r="X211" s="52"/>
      <c r="AT211" s="13" t="s">
        <v>154</v>
      </c>
      <c r="AU211" s="13" t="s">
        <v>88</v>
      </c>
    </row>
    <row r="212" spans="2:65" s="1" customFormat="1" ht="24.2" customHeight="1" x14ac:dyDescent="0.2">
      <c r="B212" s="28"/>
      <c r="C212" s="131" t="s">
        <v>473</v>
      </c>
      <c r="D212" s="131" t="s">
        <v>147</v>
      </c>
      <c r="E212" s="132" t="s">
        <v>312</v>
      </c>
      <c r="F212" s="133" t="s">
        <v>313</v>
      </c>
      <c r="G212" s="134" t="s">
        <v>194</v>
      </c>
      <c r="H212" s="135">
        <v>468.495</v>
      </c>
      <c r="I212" s="136"/>
      <c r="J212" s="136"/>
      <c r="K212" s="137">
        <f>ROUND(P212*H212,2)</f>
        <v>0</v>
      </c>
      <c r="L212" s="133" t="s">
        <v>151</v>
      </c>
      <c r="M212" s="28"/>
      <c r="N212" s="138" t="s">
        <v>1</v>
      </c>
      <c r="O212" s="139" t="s">
        <v>41</v>
      </c>
      <c r="P212" s="140">
        <f>I212+J212</f>
        <v>0</v>
      </c>
      <c r="Q212" s="140">
        <f>ROUND(I212*H212,2)</f>
        <v>0</v>
      </c>
      <c r="R212" s="140">
        <f>ROUND(J212*H212,2)</f>
        <v>0</v>
      </c>
      <c r="T212" s="141">
        <f>S212*H212</f>
        <v>0</v>
      </c>
      <c r="U212" s="141">
        <v>0</v>
      </c>
      <c r="V212" s="141">
        <f>U212*H212</f>
        <v>0</v>
      </c>
      <c r="W212" s="141">
        <v>0</v>
      </c>
      <c r="X212" s="142">
        <f>W212*H212</f>
        <v>0</v>
      </c>
      <c r="AR212" s="143" t="s">
        <v>152</v>
      </c>
      <c r="AT212" s="143" t="s">
        <v>147</v>
      </c>
      <c r="AU212" s="143" t="s">
        <v>88</v>
      </c>
      <c r="AY212" s="13" t="s">
        <v>145</v>
      </c>
      <c r="BE212" s="144">
        <f>IF(O212="základní",K212,0)</f>
        <v>0</v>
      </c>
      <c r="BF212" s="144">
        <f>IF(O212="snížená",K212,0)</f>
        <v>0</v>
      </c>
      <c r="BG212" s="144">
        <f>IF(O212="zákl. přenesená",K212,0)</f>
        <v>0</v>
      </c>
      <c r="BH212" s="144">
        <f>IF(O212="sníž. přenesená",K212,0)</f>
        <v>0</v>
      </c>
      <c r="BI212" s="144">
        <f>IF(O212="nulová",K212,0)</f>
        <v>0</v>
      </c>
      <c r="BJ212" s="13" t="s">
        <v>86</v>
      </c>
      <c r="BK212" s="144">
        <f>ROUND(P212*H212,2)</f>
        <v>0</v>
      </c>
      <c r="BL212" s="13" t="s">
        <v>152</v>
      </c>
      <c r="BM212" s="143" t="s">
        <v>474</v>
      </c>
    </row>
    <row r="213" spans="2:65" s="1" customFormat="1" ht="29.25" x14ac:dyDescent="0.2">
      <c r="B213" s="28"/>
      <c r="D213" s="145" t="s">
        <v>154</v>
      </c>
      <c r="F213" s="146" t="s">
        <v>315</v>
      </c>
      <c r="I213" s="147"/>
      <c r="J213" s="147"/>
      <c r="M213" s="28"/>
      <c r="N213" s="148"/>
      <c r="X213" s="52"/>
      <c r="AT213" s="13" t="s">
        <v>154</v>
      </c>
      <c r="AU213" s="13" t="s">
        <v>88</v>
      </c>
    </row>
    <row r="214" spans="2:65" s="1" customFormat="1" ht="44.25" customHeight="1" x14ac:dyDescent="0.2">
      <c r="B214" s="28"/>
      <c r="C214" s="131" t="s">
        <v>475</v>
      </c>
      <c r="D214" s="131" t="s">
        <v>147</v>
      </c>
      <c r="E214" s="132" t="s">
        <v>317</v>
      </c>
      <c r="F214" s="133" t="s">
        <v>196</v>
      </c>
      <c r="G214" s="134" t="s">
        <v>194</v>
      </c>
      <c r="H214" s="135">
        <v>52.055</v>
      </c>
      <c r="I214" s="136"/>
      <c r="J214" s="136"/>
      <c r="K214" s="137">
        <f>ROUND(P214*H214,2)</f>
        <v>0</v>
      </c>
      <c r="L214" s="133" t="s">
        <v>151</v>
      </c>
      <c r="M214" s="28"/>
      <c r="N214" s="138" t="s">
        <v>1</v>
      </c>
      <c r="O214" s="139" t="s">
        <v>41</v>
      </c>
      <c r="P214" s="140">
        <f>I214+J214</f>
        <v>0</v>
      </c>
      <c r="Q214" s="140">
        <f>ROUND(I214*H214,2)</f>
        <v>0</v>
      </c>
      <c r="R214" s="140">
        <f>ROUND(J214*H214,2)</f>
        <v>0</v>
      </c>
      <c r="T214" s="141">
        <f>S214*H214</f>
        <v>0</v>
      </c>
      <c r="U214" s="141">
        <v>0</v>
      </c>
      <c r="V214" s="141">
        <f>U214*H214</f>
        <v>0</v>
      </c>
      <c r="W214" s="141">
        <v>0</v>
      </c>
      <c r="X214" s="142">
        <f>W214*H214</f>
        <v>0</v>
      </c>
      <c r="AR214" s="143" t="s">
        <v>152</v>
      </c>
      <c r="AT214" s="143" t="s">
        <v>147</v>
      </c>
      <c r="AU214" s="143" t="s">
        <v>88</v>
      </c>
      <c r="AY214" s="13" t="s">
        <v>145</v>
      </c>
      <c r="BE214" s="144">
        <f>IF(O214="základní",K214,0)</f>
        <v>0</v>
      </c>
      <c r="BF214" s="144">
        <f>IF(O214="snížená",K214,0)</f>
        <v>0</v>
      </c>
      <c r="BG214" s="144">
        <f>IF(O214="zákl. přenesená",K214,0)</f>
        <v>0</v>
      </c>
      <c r="BH214" s="144">
        <f>IF(O214="sníž. přenesená",K214,0)</f>
        <v>0</v>
      </c>
      <c r="BI214" s="144">
        <f>IF(O214="nulová",K214,0)</f>
        <v>0</v>
      </c>
      <c r="BJ214" s="13" t="s">
        <v>86</v>
      </c>
      <c r="BK214" s="144">
        <f>ROUND(P214*H214,2)</f>
        <v>0</v>
      </c>
      <c r="BL214" s="13" t="s">
        <v>152</v>
      </c>
      <c r="BM214" s="143" t="s">
        <v>476</v>
      </c>
    </row>
    <row r="215" spans="2:65" s="1" customFormat="1" ht="29.25" x14ac:dyDescent="0.2">
      <c r="B215" s="28"/>
      <c r="D215" s="145" t="s">
        <v>154</v>
      </c>
      <c r="F215" s="146" t="s">
        <v>196</v>
      </c>
      <c r="I215" s="147"/>
      <c r="J215" s="147"/>
      <c r="M215" s="28"/>
      <c r="N215" s="148"/>
      <c r="X215" s="52"/>
      <c r="AT215" s="13" t="s">
        <v>154</v>
      </c>
      <c r="AU215" s="13" t="s">
        <v>88</v>
      </c>
    </row>
    <row r="216" spans="2:65" s="11" customFormat="1" ht="22.9" customHeight="1" x14ac:dyDescent="0.2">
      <c r="B216" s="118"/>
      <c r="D216" s="119" t="s">
        <v>77</v>
      </c>
      <c r="E216" s="129" t="s">
        <v>319</v>
      </c>
      <c r="F216" s="129" t="s">
        <v>320</v>
      </c>
      <c r="I216" s="121"/>
      <c r="J216" s="121"/>
      <c r="K216" s="130">
        <f>BK216</f>
        <v>0</v>
      </c>
      <c r="M216" s="118"/>
      <c r="N216" s="123"/>
      <c r="Q216" s="124">
        <f>SUM(Q217:Q218)</f>
        <v>0</v>
      </c>
      <c r="R216" s="124">
        <f>SUM(R217:R218)</f>
        <v>0</v>
      </c>
      <c r="T216" s="125">
        <f>SUM(T217:T218)</f>
        <v>0</v>
      </c>
      <c r="V216" s="125">
        <f>SUM(V217:V218)</f>
        <v>0</v>
      </c>
      <c r="X216" s="126">
        <f>SUM(X217:X218)</f>
        <v>0</v>
      </c>
      <c r="AR216" s="119" t="s">
        <v>86</v>
      </c>
      <c r="AT216" s="127" t="s">
        <v>77</v>
      </c>
      <c r="AU216" s="127" t="s">
        <v>86</v>
      </c>
      <c r="AY216" s="119" t="s">
        <v>145</v>
      </c>
      <c r="BK216" s="128">
        <f>SUM(BK217:BK218)</f>
        <v>0</v>
      </c>
    </row>
    <row r="217" spans="2:65" s="1" customFormat="1" ht="24.2" customHeight="1" x14ac:dyDescent="0.2">
      <c r="B217" s="28"/>
      <c r="C217" s="131" t="s">
        <v>477</v>
      </c>
      <c r="D217" s="131" t="s">
        <v>147</v>
      </c>
      <c r="E217" s="132" t="s">
        <v>322</v>
      </c>
      <c r="F217" s="133" t="s">
        <v>323</v>
      </c>
      <c r="G217" s="134" t="s">
        <v>194</v>
      </c>
      <c r="H217" s="135">
        <v>27.971</v>
      </c>
      <c r="I217" s="136"/>
      <c r="J217" s="136"/>
      <c r="K217" s="137">
        <f>ROUND(P217*H217,2)</f>
        <v>0</v>
      </c>
      <c r="L217" s="133" t="s">
        <v>151</v>
      </c>
      <c r="M217" s="28"/>
      <c r="N217" s="138" t="s">
        <v>1</v>
      </c>
      <c r="O217" s="139" t="s">
        <v>41</v>
      </c>
      <c r="P217" s="140">
        <f>I217+J217</f>
        <v>0</v>
      </c>
      <c r="Q217" s="140">
        <f>ROUND(I217*H217,2)</f>
        <v>0</v>
      </c>
      <c r="R217" s="140">
        <f>ROUND(J217*H217,2)</f>
        <v>0</v>
      </c>
      <c r="T217" s="141">
        <f>S217*H217</f>
        <v>0</v>
      </c>
      <c r="U217" s="141">
        <v>0</v>
      </c>
      <c r="V217" s="141">
        <f>U217*H217</f>
        <v>0</v>
      </c>
      <c r="W217" s="141">
        <v>0</v>
      </c>
      <c r="X217" s="142">
        <f>W217*H217</f>
        <v>0</v>
      </c>
      <c r="AR217" s="143" t="s">
        <v>152</v>
      </c>
      <c r="AT217" s="143" t="s">
        <v>147</v>
      </c>
      <c r="AU217" s="143" t="s">
        <v>88</v>
      </c>
      <c r="AY217" s="13" t="s">
        <v>145</v>
      </c>
      <c r="BE217" s="144">
        <f>IF(O217="základní",K217,0)</f>
        <v>0</v>
      </c>
      <c r="BF217" s="144">
        <f>IF(O217="snížená",K217,0)</f>
        <v>0</v>
      </c>
      <c r="BG217" s="144">
        <f>IF(O217="zákl. přenesená",K217,0)</f>
        <v>0</v>
      </c>
      <c r="BH217" s="144">
        <f>IF(O217="sníž. přenesená",K217,0)</f>
        <v>0</v>
      </c>
      <c r="BI217" s="144">
        <f>IF(O217="nulová",K217,0)</f>
        <v>0</v>
      </c>
      <c r="BJ217" s="13" t="s">
        <v>86</v>
      </c>
      <c r="BK217" s="144">
        <f>ROUND(P217*H217,2)</f>
        <v>0</v>
      </c>
      <c r="BL217" s="13" t="s">
        <v>152</v>
      </c>
      <c r="BM217" s="143" t="s">
        <v>478</v>
      </c>
    </row>
    <row r="218" spans="2:65" s="1" customFormat="1" ht="19.5" x14ac:dyDescent="0.2">
      <c r="B218" s="28"/>
      <c r="D218" s="145" t="s">
        <v>154</v>
      </c>
      <c r="F218" s="146" t="s">
        <v>325</v>
      </c>
      <c r="I218" s="147"/>
      <c r="J218" s="147"/>
      <c r="M218" s="28"/>
      <c r="N218" s="159"/>
      <c r="O218" s="160"/>
      <c r="P218" s="160"/>
      <c r="Q218" s="160"/>
      <c r="R218" s="160"/>
      <c r="S218" s="160"/>
      <c r="T218" s="160"/>
      <c r="U218" s="160"/>
      <c r="V218" s="160"/>
      <c r="W218" s="160"/>
      <c r="X218" s="161"/>
      <c r="AT218" s="13" t="s">
        <v>154</v>
      </c>
      <c r="AU218" s="13" t="s">
        <v>88</v>
      </c>
    </row>
    <row r="219" spans="2:65" s="1" customFormat="1" ht="6.95" customHeight="1" x14ac:dyDescent="0.2">
      <c r="B219" s="40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28"/>
    </row>
  </sheetData>
  <sheetProtection algorithmName="SHA-512" hashValue="KAN3f2zPNdobpGzCHHRHp+PZ5TxOg4C8KGiEC8/LUBpGHD+Gy4pBrhWtUhfdXhHpRq2j7Ph3hlQ2p7DC/ALr6g==" saltValue="irJiBmN5bydJfJp7WJ/wGk2OUlgTue+xE3Om73jV6toUjCuK1ixfpqmUs+2oUqUZBK8cIGzo/3Y3CJ6lTRTvRA==" spinCount="100000" sheet="1" objects="1" scenarios="1" formatColumns="0" formatRows="0" autoFilter="0"/>
  <autoFilter ref="C122:L218" xr:uid="{00000000-0009-0000-0000-000004000000}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9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T2" s="13" t="s">
        <v>100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88</v>
      </c>
    </row>
    <row r="4" spans="2:46" ht="24.95" customHeight="1" x14ac:dyDescent="0.2">
      <c r="B4" s="16"/>
      <c r="D4" s="17" t="s">
        <v>107</v>
      </c>
      <c r="M4" s="16"/>
      <c r="N4" s="85" t="s">
        <v>11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00" t="str">
        <f>'Rekapitulace stavby'!K6</f>
        <v>KONTEJNEROVÁ STÁNÍ NA DUKLE</v>
      </c>
      <c r="F7" s="201"/>
      <c r="G7" s="201"/>
      <c r="H7" s="201"/>
      <c r="M7" s="16"/>
    </row>
    <row r="8" spans="2:46" s="1" customFormat="1" ht="12" customHeight="1" x14ac:dyDescent="0.2">
      <c r="B8" s="28"/>
      <c r="D8" s="23" t="s">
        <v>108</v>
      </c>
      <c r="M8" s="28"/>
    </row>
    <row r="9" spans="2:46" s="1" customFormat="1" ht="16.5" customHeight="1" x14ac:dyDescent="0.2">
      <c r="B9" s="28"/>
      <c r="E9" s="162" t="s">
        <v>479</v>
      </c>
      <c r="F9" s="202"/>
      <c r="G9" s="202"/>
      <c r="H9" s="202"/>
      <c r="M9" s="28"/>
    </row>
    <row r="10" spans="2:46" s="1" customFormat="1" ht="11.25" x14ac:dyDescent="0.2">
      <c r="B10" s="28"/>
      <c r="M10" s="28"/>
    </row>
    <row r="11" spans="2:46" s="1" customFormat="1" ht="12" customHeight="1" x14ac:dyDescent="0.2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 x14ac:dyDescent="0.2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6. 2. 2024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 x14ac:dyDescent="0.2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03" t="str">
        <f>'Rekapitulace stavby'!E14</f>
        <v>Vyplň údaj</v>
      </c>
      <c r="F18" s="184"/>
      <c r="G18" s="184"/>
      <c r="H18" s="184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 t="s">
        <v>31</v>
      </c>
      <c r="I20" s="23" t="s">
        <v>26</v>
      </c>
      <c r="J20" s="21" t="s">
        <v>1</v>
      </c>
      <c r="M20" s="28"/>
    </row>
    <row r="21" spans="2:13" s="1" customFormat="1" ht="18" customHeight="1" x14ac:dyDescent="0.2">
      <c r="B21" s="28"/>
      <c r="E21" s="21" t="s">
        <v>32</v>
      </c>
      <c r="I21" s="23" t="s">
        <v>28</v>
      </c>
      <c r="J21" s="21" t="s">
        <v>1</v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 t="s">
        <v>33</v>
      </c>
      <c r="I23" s="23" t="s">
        <v>26</v>
      </c>
      <c r="J23" s="21" t="s">
        <v>1</v>
      </c>
      <c r="M23" s="28"/>
    </row>
    <row r="24" spans="2:13" s="1" customFormat="1" ht="18" customHeight="1" x14ac:dyDescent="0.2">
      <c r="B24" s="28"/>
      <c r="E24" s="21" t="s">
        <v>34</v>
      </c>
      <c r="I24" s="23" t="s">
        <v>28</v>
      </c>
      <c r="J24" s="21" t="s">
        <v>1</v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35</v>
      </c>
      <c r="M26" s="28"/>
    </row>
    <row r="27" spans="2:13" s="7" customFormat="1" ht="16.5" customHeight="1" x14ac:dyDescent="0.2">
      <c r="B27" s="86"/>
      <c r="E27" s="189" t="s">
        <v>1</v>
      </c>
      <c r="F27" s="189"/>
      <c r="G27" s="189"/>
      <c r="H27" s="189"/>
      <c r="M27" s="86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 x14ac:dyDescent="0.2">
      <c r="B30" s="28"/>
      <c r="E30" s="23" t="s">
        <v>110</v>
      </c>
      <c r="K30" s="87">
        <f>I96</f>
        <v>0</v>
      </c>
      <c r="M30" s="28"/>
    </row>
    <row r="31" spans="2:13" s="1" customFormat="1" ht="12.75" x14ac:dyDescent="0.2">
      <c r="B31" s="28"/>
      <c r="E31" s="23" t="s">
        <v>111</v>
      </c>
      <c r="K31" s="87">
        <f>J96</f>
        <v>0</v>
      </c>
      <c r="M31" s="28"/>
    </row>
    <row r="32" spans="2:13" s="1" customFormat="1" ht="25.35" customHeight="1" x14ac:dyDescent="0.2">
      <c r="B32" s="28"/>
      <c r="D32" s="88" t="s">
        <v>36</v>
      </c>
      <c r="K32" s="62">
        <f>ROUND(K123, 2)</f>
        <v>0</v>
      </c>
      <c r="M32" s="28"/>
    </row>
    <row r="33" spans="2:13" s="1" customFormat="1" ht="6.95" customHeight="1" x14ac:dyDescent="0.2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 x14ac:dyDescent="0.2">
      <c r="B34" s="28"/>
      <c r="F34" s="31" t="s">
        <v>38</v>
      </c>
      <c r="I34" s="31" t="s">
        <v>37</v>
      </c>
      <c r="K34" s="31" t="s">
        <v>39</v>
      </c>
      <c r="M34" s="28"/>
    </row>
    <row r="35" spans="2:13" s="1" customFormat="1" ht="14.45" customHeight="1" x14ac:dyDescent="0.2">
      <c r="B35" s="28"/>
      <c r="D35" s="51" t="s">
        <v>40</v>
      </c>
      <c r="E35" s="23" t="s">
        <v>41</v>
      </c>
      <c r="F35" s="87">
        <f>ROUND((SUM(BE123:BE188)),  2)</f>
        <v>0</v>
      </c>
      <c r="I35" s="89">
        <v>0.21</v>
      </c>
      <c r="K35" s="87">
        <f>ROUND(((SUM(BE123:BE188))*I35),  2)</f>
        <v>0</v>
      </c>
      <c r="M35" s="28"/>
    </row>
    <row r="36" spans="2:13" s="1" customFormat="1" ht="14.45" customHeight="1" x14ac:dyDescent="0.2">
      <c r="B36" s="28"/>
      <c r="E36" s="23" t="s">
        <v>42</v>
      </c>
      <c r="F36" s="87">
        <f>ROUND((SUM(BF123:BF188)),  2)</f>
        <v>0</v>
      </c>
      <c r="I36" s="89">
        <v>0.12</v>
      </c>
      <c r="K36" s="87">
        <f>ROUND(((SUM(BF123:BF188))*I36),  2)</f>
        <v>0</v>
      </c>
      <c r="M36" s="28"/>
    </row>
    <row r="37" spans="2:13" s="1" customFormat="1" ht="14.45" hidden="1" customHeight="1" x14ac:dyDescent="0.2">
      <c r="B37" s="28"/>
      <c r="E37" s="23" t="s">
        <v>43</v>
      </c>
      <c r="F37" s="87">
        <f>ROUND((SUM(BG123:BG188)),  2)</f>
        <v>0</v>
      </c>
      <c r="I37" s="89">
        <v>0.21</v>
      </c>
      <c r="K37" s="87">
        <f>0</f>
        <v>0</v>
      </c>
      <c r="M37" s="28"/>
    </row>
    <row r="38" spans="2:13" s="1" customFormat="1" ht="14.45" hidden="1" customHeight="1" x14ac:dyDescent="0.2">
      <c r="B38" s="28"/>
      <c r="E38" s="23" t="s">
        <v>44</v>
      </c>
      <c r="F38" s="87">
        <f>ROUND((SUM(BH123:BH188)),  2)</f>
        <v>0</v>
      </c>
      <c r="I38" s="89">
        <v>0.12</v>
      </c>
      <c r="K38" s="87">
        <f>0</f>
        <v>0</v>
      </c>
      <c r="M38" s="28"/>
    </row>
    <row r="39" spans="2:13" s="1" customFormat="1" ht="14.45" hidden="1" customHeight="1" x14ac:dyDescent="0.2">
      <c r="B39" s="28"/>
      <c r="E39" s="23" t="s">
        <v>45</v>
      </c>
      <c r="F39" s="87">
        <f>ROUND((SUM(BI123:BI188)),  2)</f>
        <v>0</v>
      </c>
      <c r="I39" s="89">
        <v>0</v>
      </c>
      <c r="K39" s="87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90"/>
      <c r="D41" s="91" t="s">
        <v>46</v>
      </c>
      <c r="E41" s="53"/>
      <c r="F41" s="53"/>
      <c r="G41" s="92" t="s">
        <v>47</v>
      </c>
      <c r="H41" s="93" t="s">
        <v>48</v>
      </c>
      <c r="I41" s="53"/>
      <c r="J41" s="53"/>
      <c r="K41" s="94">
        <f>SUM(K32:K39)</f>
        <v>0</v>
      </c>
      <c r="L41" s="95"/>
      <c r="M41" s="28"/>
    </row>
    <row r="42" spans="2:13" s="1" customFormat="1" ht="14.45" customHeight="1" x14ac:dyDescent="0.2">
      <c r="B42" s="28"/>
      <c r="M42" s="28"/>
    </row>
    <row r="43" spans="2:13" ht="14.45" customHeight="1" x14ac:dyDescent="0.2">
      <c r="B43" s="16"/>
      <c r="M43" s="16"/>
    </row>
    <row r="44" spans="2:13" ht="14.45" customHeight="1" x14ac:dyDescent="0.2">
      <c r="B44" s="16"/>
      <c r="M44" s="16"/>
    </row>
    <row r="45" spans="2:13" ht="14.45" customHeight="1" x14ac:dyDescent="0.2">
      <c r="B45" s="16"/>
      <c r="M45" s="16"/>
    </row>
    <row r="46" spans="2:13" ht="14.45" customHeight="1" x14ac:dyDescent="0.2">
      <c r="B46" s="16"/>
      <c r="M46" s="16"/>
    </row>
    <row r="47" spans="2:13" ht="14.45" customHeight="1" x14ac:dyDescent="0.2">
      <c r="B47" s="16"/>
      <c r="M47" s="16"/>
    </row>
    <row r="48" spans="2:13" ht="14.45" customHeight="1" x14ac:dyDescent="0.2">
      <c r="B48" s="16"/>
      <c r="M48" s="16"/>
    </row>
    <row r="49" spans="2:13" ht="14.45" customHeight="1" x14ac:dyDescent="0.2">
      <c r="B49" s="16"/>
      <c r="M49" s="16"/>
    </row>
    <row r="50" spans="2:13" s="1" customFormat="1" ht="14.45" customHeight="1" x14ac:dyDescent="0.2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8"/>
      <c r="M50" s="28"/>
    </row>
    <row r="51" spans="2:13" ht="11.25" x14ac:dyDescent="0.2">
      <c r="B51" s="16"/>
      <c r="M51" s="16"/>
    </row>
    <row r="52" spans="2:13" ht="11.25" x14ac:dyDescent="0.2">
      <c r="B52" s="16"/>
      <c r="M52" s="16"/>
    </row>
    <row r="53" spans="2:13" ht="11.25" x14ac:dyDescent="0.2">
      <c r="B53" s="16"/>
      <c r="M53" s="16"/>
    </row>
    <row r="54" spans="2:13" ht="11.25" x14ac:dyDescent="0.2">
      <c r="B54" s="16"/>
      <c r="M54" s="16"/>
    </row>
    <row r="55" spans="2:13" ht="11.25" x14ac:dyDescent="0.2">
      <c r="B55" s="16"/>
      <c r="M55" s="16"/>
    </row>
    <row r="56" spans="2:13" ht="11.25" x14ac:dyDescent="0.2">
      <c r="B56" s="16"/>
      <c r="M56" s="16"/>
    </row>
    <row r="57" spans="2:13" ht="11.25" x14ac:dyDescent="0.2">
      <c r="B57" s="16"/>
      <c r="M57" s="16"/>
    </row>
    <row r="58" spans="2:13" ht="11.25" x14ac:dyDescent="0.2">
      <c r="B58" s="16"/>
      <c r="M58" s="16"/>
    </row>
    <row r="59" spans="2:13" ht="11.25" x14ac:dyDescent="0.2">
      <c r="B59" s="16"/>
      <c r="M59" s="16"/>
    </row>
    <row r="60" spans="2:13" ht="11.25" x14ac:dyDescent="0.2">
      <c r="B60" s="16"/>
      <c r="M60" s="16"/>
    </row>
    <row r="61" spans="2:13" s="1" customFormat="1" ht="12.75" x14ac:dyDescent="0.2">
      <c r="B61" s="28"/>
      <c r="D61" s="39" t="s">
        <v>51</v>
      </c>
      <c r="E61" s="30"/>
      <c r="F61" s="96" t="s">
        <v>52</v>
      </c>
      <c r="G61" s="39" t="s">
        <v>51</v>
      </c>
      <c r="H61" s="30"/>
      <c r="I61" s="30"/>
      <c r="J61" s="97" t="s">
        <v>52</v>
      </c>
      <c r="K61" s="30"/>
      <c r="L61" s="30"/>
      <c r="M61" s="28"/>
    </row>
    <row r="62" spans="2:13" ht="11.25" x14ac:dyDescent="0.2">
      <c r="B62" s="16"/>
      <c r="M62" s="16"/>
    </row>
    <row r="63" spans="2:13" ht="11.25" x14ac:dyDescent="0.2">
      <c r="B63" s="16"/>
      <c r="M63" s="16"/>
    </row>
    <row r="64" spans="2:13" ht="11.25" x14ac:dyDescent="0.2">
      <c r="B64" s="16"/>
      <c r="M64" s="16"/>
    </row>
    <row r="65" spans="2:13" s="1" customFormat="1" ht="12.75" x14ac:dyDescent="0.2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38"/>
      <c r="M65" s="28"/>
    </row>
    <row r="66" spans="2:13" ht="11.25" x14ac:dyDescent="0.2">
      <c r="B66" s="16"/>
      <c r="M66" s="16"/>
    </row>
    <row r="67" spans="2:13" ht="11.25" x14ac:dyDescent="0.2">
      <c r="B67" s="16"/>
      <c r="M67" s="16"/>
    </row>
    <row r="68" spans="2:13" ht="11.25" x14ac:dyDescent="0.2">
      <c r="B68" s="16"/>
      <c r="M68" s="16"/>
    </row>
    <row r="69" spans="2:13" ht="11.25" x14ac:dyDescent="0.2">
      <c r="B69" s="16"/>
      <c r="M69" s="16"/>
    </row>
    <row r="70" spans="2:13" ht="11.25" x14ac:dyDescent="0.2">
      <c r="B70" s="16"/>
      <c r="M70" s="16"/>
    </row>
    <row r="71" spans="2:13" ht="11.25" x14ac:dyDescent="0.2">
      <c r="B71" s="16"/>
      <c r="M71" s="16"/>
    </row>
    <row r="72" spans="2:13" ht="11.25" x14ac:dyDescent="0.2">
      <c r="B72" s="16"/>
      <c r="M72" s="16"/>
    </row>
    <row r="73" spans="2:13" ht="11.25" x14ac:dyDescent="0.2">
      <c r="B73" s="16"/>
      <c r="M73" s="16"/>
    </row>
    <row r="74" spans="2:13" ht="11.25" x14ac:dyDescent="0.2">
      <c r="B74" s="16"/>
      <c r="M74" s="16"/>
    </row>
    <row r="75" spans="2:13" ht="11.25" x14ac:dyDescent="0.2">
      <c r="B75" s="16"/>
      <c r="M75" s="16"/>
    </row>
    <row r="76" spans="2:13" s="1" customFormat="1" ht="12.75" x14ac:dyDescent="0.2">
      <c r="B76" s="28"/>
      <c r="D76" s="39" t="s">
        <v>51</v>
      </c>
      <c r="E76" s="30"/>
      <c r="F76" s="96" t="s">
        <v>52</v>
      </c>
      <c r="G76" s="39" t="s">
        <v>51</v>
      </c>
      <c r="H76" s="30"/>
      <c r="I76" s="30"/>
      <c r="J76" s="97" t="s">
        <v>52</v>
      </c>
      <c r="K76" s="30"/>
      <c r="L76" s="30"/>
      <c r="M76" s="28"/>
    </row>
    <row r="77" spans="2:13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customHeight="1" x14ac:dyDescent="0.2">
      <c r="B82" s="28"/>
      <c r="C82" s="17" t="s">
        <v>112</v>
      </c>
      <c r="M82" s="28"/>
    </row>
    <row r="83" spans="2:47" s="1" customFormat="1" ht="6.95" customHeight="1" x14ac:dyDescent="0.2">
      <c r="B83" s="28"/>
      <c r="M83" s="28"/>
    </row>
    <row r="84" spans="2:47" s="1" customFormat="1" ht="12" customHeight="1" x14ac:dyDescent="0.2">
      <c r="B84" s="28"/>
      <c r="C84" s="23" t="s">
        <v>17</v>
      </c>
      <c r="M84" s="28"/>
    </row>
    <row r="85" spans="2:47" s="1" customFormat="1" ht="16.5" customHeight="1" x14ac:dyDescent="0.2">
      <c r="B85" s="28"/>
      <c r="E85" s="200" t="str">
        <f>E7</f>
        <v>KONTEJNEROVÁ STÁNÍ NA DUKLE</v>
      </c>
      <c r="F85" s="201"/>
      <c r="G85" s="201"/>
      <c r="H85" s="201"/>
      <c r="M85" s="28"/>
    </row>
    <row r="86" spans="2:47" s="1" customFormat="1" ht="12" customHeight="1" x14ac:dyDescent="0.2">
      <c r="B86" s="28"/>
      <c r="C86" s="23" t="s">
        <v>108</v>
      </c>
      <c r="M86" s="28"/>
    </row>
    <row r="87" spans="2:47" s="1" customFormat="1" ht="16.5" customHeight="1" x14ac:dyDescent="0.2">
      <c r="B87" s="28"/>
      <c r="E87" s="162" t="str">
        <f>E9</f>
        <v>440-05 - SO 05 Stání č.5</v>
      </c>
      <c r="F87" s="202"/>
      <c r="G87" s="202"/>
      <c r="H87" s="202"/>
      <c r="M87" s="28"/>
    </row>
    <row r="88" spans="2:47" s="1" customFormat="1" ht="6.95" customHeight="1" x14ac:dyDescent="0.2">
      <c r="B88" s="28"/>
      <c r="M88" s="28"/>
    </row>
    <row r="89" spans="2:47" s="1" customFormat="1" ht="12" customHeight="1" x14ac:dyDescent="0.2">
      <c r="B89" s="28"/>
      <c r="C89" s="23" t="s">
        <v>21</v>
      </c>
      <c r="F89" s="21" t="str">
        <f>F12</f>
        <v>ÚSTÍ NAD ORLICÍ</v>
      </c>
      <c r="I89" s="23" t="s">
        <v>23</v>
      </c>
      <c r="J89" s="48" t="str">
        <f>IF(J12="","",J12)</f>
        <v>6. 2. 2024</v>
      </c>
      <c r="M89" s="28"/>
    </row>
    <row r="90" spans="2:47" s="1" customFormat="1" ht="6.95" customHeight="1" x14ac:dyDescent="0.2">
      <c r="B90" s="28"/>
      <c r="M90" s="28"/>
    </row>
    <row r="91" spans="2:47" s="1" customFormat="1" ht="15.2" customHeight="1" x14ac:dyDescent="0.2">
      <c r="B91" s="28"/>
      <c r="C91" s="23" t="s">
        <v>25</v>
      </c>
      <c r="F91" s="21" t="str">
        <f>E15</f>
        <v>Město Ústí nad Olricí</v>
      </c>
      <c r="I91" s="23" t="s">
        <v>31</v>
      </c>
      <c r="J91" s="26" t="str">
        <f>E21</f>
        <v>JDS projekt, s.r.o.</v>
      </c>
      <c r="M91" s="28"/>
    </row>
    <row r="92" spans="2:47" s="1" customFormat="1" ht="15.2" customHeight="1" x14ac:dyDescent="0.2">
      <c r="B92" s="28"/>
      <c r="C92" s="23" t="s">
        <v>29</v>
      </c>
      <c r="F92" s="21" t="str">
        <f>IF(E18="","",E18)</f>
        <v>Vyplň údaj</v>
      </c>
      <c r="I92" s="23" t="s">
        <v>33</v>
      </c>
      <c r="J92" s="26" t="str">
        <f>E24</f>
        <v>Suchánek</v>
      </c>
      <c r="M92" s="28"/>
    </row>
    <row r="93" spans="2:47" s="1" customFormat="1" ht="10.35" customHeight="1" x14ac:dyDescent="0.2">
      <c r="B93" s="28"/>
      <c r="M93" s="28"/>
    </row>
    <row r="94" spans="2:47" s="1" customFormat="1" ht="29.25" customHeight="1" x14ac:dyDescent="0.2">
      <c r="B94" s="28"/>
      <c r="C94" s="98" t="s">
        <v>113</v>
      </c>
      <c r="D94" s="90"/>
      <c r="E94" s="90"/>
      <c r="F94" s="90"/>
      <c r="G94" s="90"/>
      <c r="H94" s="90"/>
      <c r="I94" s="99" t="s">
        <v>114</v>
      </c>
      <c r="J94" s="99" t="s">
        <v>115</v>
      </c>
      <c r="K94" s="99" t="s">
        <v>116</v>
      </c>
      <c r="L94" s="90"/>
      <c r="M94" s="28"/>
    </row>
    <row r="95" spans="2:47" s="1" customFormat="1" ht="10.35" customHeight="1" x14ac:dyDescent="0.2">
      <c r="B95" s="28"/>
      <c r="M95" s="28"/>
    </row>
    <row r="96" spans="2:47" s="1" customFormat="1" ht="22.9" customHeight="1" x14ac:dyDescent="0.2">
      <c r="B96" s="28"/>
      <c r="C96" s="100" t="s">
        <v>117</v>
      </c>
      <c r="I96" s="62">
        <f t="shared" ref="I96:J98" si="0">Q123</f>
        <v>0</v>
      </c>
      <c r="J96" s="62">
        <f t="shared" si="0"/>
        <v>0</v>
      </c>
      <c r="K96" s="62">
        <f>K123</f>
        <v>0</v>
      </c>
      <c r="M96" s="28"/>
      <c r="AU96" s="13" t="s">
        <v>118</v>
      </c>
    </row>
    <row r="97" spans="2:13" s="8" customFormat="1" ht="24.95" customHeight="1" x14ac:dyDescent="0.2">
      <c r="B97" s="101"/>
      <c r="D97" s="102" t="s">
        <v>119</v>
      </c>
      <c r="E97" s="103"/>
      <c r="F97" s="103"/>
      <c r="G97" s="103"/>
      <c r="H97" s="103"/>
      <c r="I97" s="104">
        <f t="shared" si="0"/>
        <v>0</v>
      </c>
      <c r="J97" s="104">
        <f t="shared" si="0"/>
        <v>0</v>
      </c>
      <c r="K97" s="104">
        <f>K124</f>
        <v>0</v>
      </c>
      <c r="M97" s="101"/>
    </row>
    <row r="98" spans="2:13" s="9" customFormat="1" ht="19.899999999999999" customHeight="1" x14ac:dyDescent="0.2">
      <c r="B98" s="105"/>
      <c r="D98" s="106" t="s">
        <v>120</v>
      </c>
      <c r="E98" s="107"/>
      <c r="F98" s="107"/>
      <c r="G98" s="107"/>
      <c r="H98" s="107"/>
      <c r="I98" s="108">
        <f t="shared" si="0"/>
        <v>0</v>
      </c>
      <c r="J98" s="108">
        <f t="shared" si="0"/>
        <v>0</v>
      </c>
      <c r="K98" s="108">
        <f>K125</f>
        <v>0</v>
      </c>
      <c r="M98" s="105"/>
    </row>
    <row r="99" spans="2:13" s="9" customFormat="1" ht="19.899999999999999" customHeight="1" x14ac:dyDescent="0.2">
      <c r="B99" s="105"/>
      <c r="D99" s="106" t="s">
        <v>121</v>
      </c>
      <c r="E99" s="107"/>
      <c r="F99" s="107"/>
      <c r="G99" s="107"/>
      <c r="H99" s="107"/>
      <c r="I99" s="108">
        <f>Q148</f>
        <v>0</v>
      </c>
      <c r="J99" s="108">
        <f>R148</f>
        <v>0</v>
      </c>
      <c r="K99" s="108">
        <f>K148</f>
        <v>0</v>
      </c>
      <c r="M99" s="105"/>
    </row>
    <row r="100" spans="2:13" s="9" customFormat="1" ht="19.899999999999999" customHeight="1" x14ac:dyDescent="0.2">
      <c r="B100" s="105"/>
      <c r="D100" s="106" t="s">
        <v>122</v>
      </c>
      <c r="E100" s="107"/>
      <c r="F100" s="107"/>
      <c r="G100" s="107"/>
      <c r="H100" s="107"/>
      <c r="I100" s="108">
        <f>Q151</f>
        <v>0</v>
      </c>
      <c r="J100" s="108">
        <f>R151</f>
        <v>0</v>
      </c>
      <c r="K100" s="108">
        <f>K151</f>
        <v>0</v>
      </c>
      <c r="M100" s="105"/>
    </row>
    <row r="101" spans="2:13" s="9" customFormat="1" ht="19.899999999999999" customHeight="1" x14ac:dyDescent="0.2">
      <c r="B101" s="105"/>
      <c r="D101" s="106" t="s">
        <v>123</v>
      </c>
      <c r="E101" s="107"/>
      <c r="F101" s="107"/>
      <c r="G101" s="107"/>
      <c r="H101" s="107"/>
      <c r="I101" s="108">
        <f>Q166</f>
        <v>0</v>
      </c>
      <c r="J101" s="108">
        <f>R166</f>
        <v>0</v>
      </c>
      <c r="K101" s="108">
        <f>K166</f>
        <v>0</v>
      </c>
      <c r="M101" s="105"/>
    </row>
    <row r="102" spans="2:13" s="9" customFormat="1" ht="19.899999999999999" customHeight="1" x14ac:dyDescent="0.2">
      <c r="B102" s="105"/>
      <c r="D102" s="106" t="s">
        <v>124</v>
      </c>
      <c r="E102" s="107"/>
      <c r="F102" s="107"/>
      <c r="G102" s="107"/>
      <c r="H102" s="107"/>
      <c r="I102" s="108">
        <f>Q179</f>
        <v>0</v>
      </c>
      <c r="J102" s="108">
        <f>R179</f>
        <v>0</v>
      </c>
      <c r="K102" s="108">
        <f>K179</f>
        <v>0</v>
      </c>
      <c r="M102" s="105"/>
    </row>
    <row r="103" spans="2:13" s="9" customFormat="1" ht="19.899999999999999" customHeight="1" x14ac:dyDescent="0.2">
      <c r="B103" s="105"/>
      <c r="D103" s="106" t="s">
        <v>125</v>
      </c>
      <c r="E103" s="107"/>
      <c r="F103" s="107"/>
      <c r="G103" s="107"/>
      <c r="H103" s="107"/>
      <c r="I103" s="108">
        <f>Q186</f>
        <v>0</v>
      </c>
      <c r="J103" s="108">
        <f>R186</f>
        <v>0</v>
      </c>
      <c r="K103" s="108">
        <f>K186</f>
        <v>0</v>
      </c>
      <c r="M103" s="105"/>
    </row>
    <row r="104" spans="2:13" s="1" customFormat="1" ht="21.75" customHeight="1" x14ac:dyDescent="0.2">
      <c r="B104" s="28"/>
      <c r="M104" s="28"/>
    </row>
    <row r="105" spans="2:13" s="1" customFormat="1" ht="6.95" customHeight="1" x14ac:dyDescent="0.2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28"/>
    </row>
    <row r="109" spans="2:13" s="1" customFormat="1" ht="6.95" customHeight="1" x14ac:dyDescent="0.2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28"/>
    </row>
    <row r="110" spans="2:13" s="1" customFormat="1" ht="24.95" customHeight="1" x14ac:dyDescent="0.2">
      <c r="B110" s="28"/>
      <c r="C110" s="17" t="s">
        <v>126</v>
      </c>
      <c r="M110" s="28"/>
    </row>
    <row r="111" spans="2:13" s="1" customFormat="1" ht="6.95" customHeight="1" x14ac:dyDescent="0.2">
      <c r="B111" s="28"/>
      <c r="M111" s="28"/>
    </row>
    <row r="112" spans="2:13" s="1" customFormat="1" ht="12" customHeight="1" x14ac:dyDescent="0.2">
      <c r="B112" s="28"/>
      <c r="C112" s="23" t="s">
        <v>17</v>
      </c>
      <c r="M112" s="28"/>
    </row>
    <row r="113" spans="2:65" s="1" customFormat="1" ht="16.5" customHeight="1" x14ac:dyDescent="0.2">
      <c r="B113" s="28"/>
      <c r="E113" s="200" t="str">
        <f>E7</f>
        <v>KONTEJNEROVÁ STÁNÍ NA DUKLE</v>
      </c>
      <c r="F113" s="201"/>
      <c r="G113" s="201"/>
      <c r="H113" s="201"/>
      <c r="M113" s="28"/>
    </row>
    <row r="114" spans="2:65" s="1" customFormat="1" ht="12" customHeight="1" x14ac:dyDescent="0.2">
      <c r="B114" s="28"/>
      <c r="C114" s="23" t="s">
        <v>108</v>
      </c>
      <c r="M114" s="28"/>
    </row>
    <row r="115" spans="2:65" s="1" customFormat="1" ht="16.5" customHeight="1" x14ac:dyDescent="0.2">
      <c r="B115" s="28"/>
      <c r="E115" s="162" t="str">
        <f>E9</f>
        <v>440-05 - SO 05 Stání č.5</v>
      </c>
      <c r="F115" s="202"/>
      <c r="G115" s="202"/>
      <c r="H115" s="202"/>
      <c r="M115" s="28"/>
    </row>
    <row r="116" spans="2:65" s="1" customFormat="1" ht="6.95" customHeight="1" x14ac:dyDescent="0.2">
      <c r="B116" s="28"/>
      <c r="M116" s="28"/>
    </row>
    <row r="117" spans="2:65" s="1" customFormat="1" ht="12" customHeight="1" x14ac:dyDescent="0.2">
      <c r="B117" s="28"/>
      <c r="C117" s="23" t="s">
        <v>21</v>
      </c>
      <c r="F117" s="21" t="str">
        <f>F12</f>
        <v>ÚSTÍ NAD ORLICÍ</v>
      </c>
      <c r="I117" s="23" t="s">
        <v>23</v>
      </c>
      <c r="J117" s="48" t="str">
        <f>IF(J12="","",J12)</f>
        <v>6. 2. 2024</v>
      </c>
      <c r="M117" s="28"/>
    </row>
    <row r="118" spans="2:65" s="1" customFormat="1" ht="6.95" customHeight="1" x14ac:dyDescent="0.2">
      <c r="B118" s="28"/>
      <c r="M118" s="28"/>
    </row>
    <row r="119" spans="2:65" s="1" customFormat="1" ht="15.2" customHeight="1" x14ac:dyDescent="0.2">
      <c r="B119" s="28"/>
      <c r="C119" s="23" t="s">
        <v>25</v>
      </c>
      <c r="F119" s="21" t="str">
        <f>E15</f>
        <v>Město Ústí nad Olricí</v>
      </c>
      <c r="I119" s="23" t="s">
        <v>31</v>
      </c>
      <c r="J119" s="26" t="str">
        <f>E21</f>
        <v>JDS projekt, s.r.o.</v>
      </c>
      <c r="M119" s="28"/>
    </row>
    <row r="120" spans="2:65" s="1" customFormat="1" ht="15.2" customHeight="1" x14ac:dyDescent="0.2">
      <c r="B120" s="28"/>
      <c r="C120" s="23" t="s">
        <v>29</v>
      </c>
      <c r="F120" s="21" t="str">
        <f>IF(E18="","",E18)</f>
        <v>Vyplň údaj</v>
      </c>
      <c r="I120" s="23" t="s">
        <v>33</v>
      </c>
      <c r="J120" s="26" t="str">
        <f>E24</f>
        <v>Suchánek</v>
      </c>
      <c r="M120" s="28"/>
    </row>
    <row r="121" spans="2:65" s="1" customFormat="1" ht="10.35" customHeight="1" x14ac:dyDescent="0.2">
      <c r="B121" s="28"/>
      <c r="M121" s="28"/>
    </row>
    <row r="122" spans="2:65" s="10" customFormat="1" ht="29.25" customHeight="1" x14ac:dyDescent="0.2">
      <c r="B122" s="109"/>
      <c r="C122" s="110" t="s">
        <v>127</v>
      </c>
      <c r="D122" s="111" t="s">
        <v>61</v>
      </c>
      <c r="E122" s="111" t="s">
        <v>57</v>
      </c>
      <c r="F122" s="111" t="s">
        <v>58</v>
      </c>
      <c r="G122" s="111" t="s">
        <v>128</v>
      </c>
      <c r="H122" s="111" t="s">
        <v>129</v>
      </c>
      <c r="I122" s="111" t="s">
        <v>130</v>
      </c>
      <c r="J122" s="111" t="s">
        <v>131</v>
      </c>
      <c r="K122" s="111" t="s">
        <v>116</v>
      </c>
      <c r="L122" s="112" t="s">
        <v>132</v>
      </c>
      <c r="M122" s="109"/>
      <c r="N122" s="55" t="s">
        <v>1</v>
      </c>
      <c r="O122" s="56" t="s">
        <v>40</v>
      </c>
      <c r="P122" s="56" t="s">
        <v>133</v>
      </c>
      <c r="Q122" s="56" t="s">
        <v>134</v>
      </c>
      <c r="R122" s="56" t="s">
        <v>135</v>
      </c>
      <c r="S122" s="56" t="s">
        <v>136</v>
      </c>
      <c r="T122" s="56" t="s">
        <v>137</v>
      </c>
      <c r="U122" s="56" t="s">
        <v>138</v>
      </c>
      <c r="V122" s="56" t="s">
        <v>139</v>
      </c>
      <c r="W122" s="56" t="s">
        <v>140</v>
      </c>
      <c r="X122" s="57" t="s">
        <v>141</v>
      </c>
    </row>
    <row r="123" spans="2:65" s="1" customFormat="1" ht="22.9" customHeight="1" x14ac:dyDescent="0.25">
      <c r="B123" s="28"/>
      <c r="C123" s="60" t="s">
        <v>142</v>
      </c>
      <c r="K123" s="113">
        <f>BK123</f>
        <v>0</v>
      </c>
      <c r="M123" s="28"/>
      <c r="N123" s="58"/>
      <c r="O123" s="49"/>
      <c r="P123" s="49"/>
      <c r="Q123" s="114">
        <f>Q124</f>
        <v>0</v>
      </c>
      <c r="R123" s="114">
        <f>R124</f>
        <v>0</v>
      </c>
      <c r="S123" s="49"/>
      <c r="T123" s="115">
        <f>T124</f>
        <v>0</v>
      </c>
      <c r="U123" s="49"/>
      <c r="V123" s="115">
        <f>V124</f>
        <v>14.7164412</v>
      </c>
      <c r="W123" s="49"/>
      <c r="X123" s="116">
        <f>X124</f>
        <v>32.489999999999995</v>
      </c>
      <c r="AT123" s="13" t="s">
        <v>77</v>
      </c>
      <c r="AU123" s="13" t="s">
        <v>118</v>
      </c>
      <c r="BK123" s="117">
        <f>BK124</f>
        <v>0</v>
      </c>
    </row>
    <row r="124" spans="2:65" s="11" customFormat="1" ht="25.9" customHeight="1" x14ac:dyDescent="0.2">
      <c r="B124" s="118"/>
      <c r="D124" s="119" t="s">
        <v>77</v>
      </c>
      <c r="E124" s="120" t="s">
        <v>143</v>
      </c>
      <c r="F124" s="120" t="s">
        <v>144</v>
      </c>
      <c r="I124" s="121"/>
      <c r="J124" s="121"/>
      <c r="K124" s="122">
        <f>BK124</f>
        <v>0</v>
      </c>
      <c r="M124" s="118"/>
      <c r="N124" s="123"/>
      <c r="Q124" s="124">
        <f>Q125+Q148+Q151+Q166+Q179+Q186</f>
        <v>0</v>
      </c>
      <c r="R124" s="124">
        <f>R125+R148+R151+R166+R179+R186</f>
        <v>0</v>
      </c>
      <c r="T124" s="125">
        <f>T125+T148+T151+T166+T179+T186</f>
        <v>0</v>
      </c>
      <c r="V124" s="125">
        <f>V125+V148+V151+V166+V179+V186</f>
        <v>14.7164412</v>
      </c>
      <c r="X124" s="126">
        <f>X125+X148+X151+X166+X179+X186</f>
        <v>32.489999999999995</v>
      </c>
      <c r="AR124" s="119" t="s">
        <v>86</v>
      </c>
      <c r="AT124" s="127" t="s">
        <v>77</v>
      </c>
      <c r="AU124" s="127" t="s">
        <v>78</v>
      </c>
      <c r="AY124" s="119" t="s">
        <v>145</v>
      </c>
      <c r="BK124" s="128">
        <f>BK125+BK148+BK151+BK166+BK179+BK186</f>
        <v>0</v>
      </c>
    </row>
    <row r="125" spans="2:65" s="11" customFormat="1" ht="22.9" customHeight="1" x14ac:dyDescent="0.2">
      <c r="B125" s="118"/>
      <c r="D125" s="119" t="s">
        <v>77</v>
      </c>
      <c r="E125" s="129" t="s">
        <v>86</v>
      </c>
      <c r="F125" s="129" t="s">
        <v>146</v>
      </c>
      <c r="I125" s="121"/>
      <c r="J125" s="121"/>
      <c r="K125" s="130">
        <f>BK125</f>
        <v>0</v>
      </c>
      <c r="M125" s="118"/>
      <c r="N125" s="123"/>
      <c r="Q125" s="124">
        <f>SUM(Q126:Q147)</f>
        <v>0</v>
      </c>
      <c r="R125" s="124">
        <f>SUM(R126:R147)</f>
        <v>0</v>
      </c>
      <c r="T125" s="125">
        <f>SUM(T126:T147)</f>
        <v>0</v>
      </c>
      <c r="V125" s="125">
        <f>SUM(V126:V147)</f>
        <v>0.29528000000000004</v>
      </c>
      <c r="X125" s="126">
        <f>SUM(X126:X147)</f>
        <v>32.489999999999995</v>
      </c>
      <c r="AR125" s="119" t="s">
        <v>86</v>
      </c>
      <c r="AT125" s="127" t="s">
        <v>77</v>
      </c>
      <c r="AU125" s="127" t="s">
        <v>86</v>
      </c>
      <c r="AY125" s="119" t="s">
        <v>145</v>
      </c>
      <c r="BK125" s="128">
        <f>SUM(BK126:BK147)</f>
        <v>0</v>
      </c>
    </row>
    <row r="126" spans="2:65" s="1" customFormat="1" ht="24.2" customHeight="1" x14ac:dyDescent="0.2">
      <c r="B126" s="28"/>
      <c r="C126" s="131" t="s">
        <v>86</v>
      </c>
      <c r="D126" s="131" t="s">
        <v>147</v>
      </c>
      <c r="E126" s="132" t="s">
        <v>390</v>
      </c>
      <c r="F126" s="133" t="s">
        <v>391</v>
      </c>
      <c r="G126" s="134" t="s">
        <v>150</v>
      </c>
      <c r="H126" s="135">
        <v>20</v>
      </c>
      <c r="I126" s="136"/>
      <c r="J126" s="136"/>
      <c r="K126" s="137">
        <f>ROUND(P126*H126,2)</f>
        <v>0</v>
      </c>
      <c r="L126" s="133" t="s">
        <v>151</v>
      </c>
      <c r="M126" s="28"/>
      <c r="N126" s="138" t="s">
        <v>1</v>
      </c>
      <c r="O126" s="139" t="s">
        <v>41</v>
      </c>
      <c r="P126" s="140">
        <f>I126+J126</f>
        <v>0</v>
      </c>
      <c r="Q126" s="140">
        <f>ROUND(I126*H126,2)</f>
        <v>0</v>
      </c>
      <c r="R126" s="140">
        <f>ROUND(J126*H126,2)</f>
        <v>0</v>
      </c>
      <c r="T126" s="141">
        <f>S126*H126</f>
        <v>0</v>
      </c>
      <c r="U126" s="141">
        <v>0</v>
      </c>
      <c r="V126" s="141">
        <f>U126*H126</f>
        <v>0</v>
      </c>
      <c r="W126" s="141">
        <v>0.255</v>
      </c>
      <c r="X126" s="142">
        <f>W126*H126</f>
        <v>5.0999999999999996</v>
      </c>
      <c r="AR126" s="143" t="s">
        <v>152</v>
      </c>
      <c r="AT126" s="143" t="s">
        <v>147</v>
      </c>
      <c r="AU126" s="143" t="s">
        <v>88</v>
      </c>
      <c r="AY126" s="13" t="s">
        <v>145</v>
      </c>
      <c r="BE126" s="144">
        <f>IF(O126="základní",K126,0)</f>
        <v>0</v>
      </c>
      <c r="BF126" s="144">
        <f>IF(O126="snížená",K126,0)</f>
        <v>0</v>
      </c>
      <c r="BG126" s="144">
        <f>IF(O126="zákl. přenesená",K126,0)</f>
        <v>0</v>
      </c>
      <c r="BH126" s="144">
        <f>IF(O126="sníž. přenesená",K126,0)</f>
        <v>0</v>
      </c>
      <c r="BI126" s="144">
        <f>IF(O126="nulová",K126,0)</f>
        <v>0</v>
      </c>
      <c r="BJ126" s="13" t="s">
        <v>86</v>
      </c>
      <c r="BK126" s="144">
        <f>ROUND(P126*H126,2)</f>
        <v>0</v>
      </c>
      <c r="BL126" s="13" t="s">
        <v>152</v>
      </c>
      <c r="BM126" s="143" t="s">
        <v>480</v>
      </c>
    </row>
    <row r="127" spans="2:65" s="1" customFormat="1" ht="48.75" x14ac:dyDescent="0.2">
      <c r="B127" s="28"/>
      <c r="D127" s="145" t="s">
        <v>154</v>
      </c>
      <c r="F127" s="146" t="s">
        <v>393</v>
      </c>
      <c r="I127" s="147"/>
      <c r="J127" s="147"/>
      <c r="M127" s="28"/>
      <c r="N127" s="148"/>
      <c r="X127" s="52"/>
      <c r="AT127" s="13" t="s">
        <v>154</v>
      </c>
      <c r="AU127" s="13" t="s">
        <v>88</v>
      </c>
    </row>
    <row r="128" spans="2:65" s="1" customFormat="1" ht="24.2" customHeight="1" x14ac:dyDescent="0.2">
      <c r="B128" s="28"/>
      <c r="C128" s="131" t="s">
        <v>88</v>
      </c>
      <c r="D128" s="131" t="s">
        <v>147</v>
      </c>
      <c r="E128" s="132" t="s">
        <v>148</v>
      </c>
      <c r="F128" s="133" t="s">
        <v>149</v>
      </c>
      <c r="G128" s="134" t="s">
        <v>150</v>
      </c>
      <c r="H128" s="135">
        <v>36</v>
      </c>
      <c r="I128" s="136"/>
      <c r="J128" s="136"/>
      <c r="K128" s="137">
        <f>ROUND(P128*H128,2)</f>
        <v>0</v>
      </c>
      <c r="L128" s="133" t="s">
        <v>151</v>
      </c>
      <c r="M128" s="28"/>
      <c r="N128" s="138" t="s">
        <v>1</v>
      </c>
      <c r="O128" s="139" t="s">
        <v>41</v>
      </c>
      <c r="P128" s="140">
        <f>I128+J128</f>
        <v>0</v>
      </c>
      <c r="Q128" s="140">
        <f>ROUND(I128*H128,2)</f>
        <v>0</v>
      </c>
      <c r="R128" s="140">
        <f>ROUND(J128*H128,2)</f>
        <v>0</v>
      </c>
      <c r="T128" s="141">
        <f>S128*H128</f>
        <v>0</v>
      </c>
      <c r="U128" s="141">
        <v>0</v>
      </c>
      <c r="V128" s="141">
        <f>U128*H128</f>
        <v>0</v>
      </c>
      <c r="W128" s="141">
        <v>0.26</v>
      </c>
      <c r="X128" s="142">
        <f>W128*H128</f>
        <v>9.36</v>
      </c>
      <c r="AR128" s="143" t="s">
        <v>152</v>
      </c>
      <c r="AT128" s="143" t="s">
        <v>147</v>
      </c>
      <c r="AU128" s="143" t="s">
        <v>88</v>
      </c>
      <c r="AY128" s="13" t="s">
        <v>145</v>
      </c>
      <c r="BE128" s="144">
        <f>IF(O128="základní",K128,0)</f>
        <v>0</v>
      </c>
      <c r="BF128" s="144">
        <f>IF(O128="snížená",K128,0)</f>
        <v>0</v>
      </c>
      <c r="BG128" s="144">
        <f>IF(O128="zákl. přenesená",K128,0)</f>
        <v>0</v>
      </c>
      <c r="BH128" s="144">
        <f>IF(O128="sníž. přenesená",K128,0)</f>
        <v>0</v>
      </c>
      <c r="BI128" s="144">
        <f>IF(O128="nulová",K128,0)</f>
        <v>0</v>
      </c>
      <c r="BJ128" s="13" t="s">
        <v>86</v>
      </c>
      <c r="BK128" s="144">
        <f>ROUND(P128*H128,2)</f>
        <v>0</v>
      </c>
      <c r="BL128" s="13" t="s">
        <v>152</v>
      </c>
      <c r="BM128" s="143" t="s">
        <v>481</v>
      </c>
    </row>
    <row r="129" spans="2:65" s="1" customFormat="1" ht="39" x14ac:dyDescent="0.2">
      <c r="B129" s="28"/>
      <c r="D129" s="145" t="s">
        <v>154</v>
      </c>
      <c r="F129" s="146" t="s">
        <v>155</v>
      </c>
      <c r="I129" s="147"/>
      <c r="J129" s="147"/>
      <c r="M129" s="28"/>
      <c r="N129" s="148"/>
      <c r="X129" s="52"/>
      <c r="AT129" s="13" t="s">
        <v>154</v>
      </c>
      <c r="AU129" s="13" t="s">
        <v>88</v>
      </c>
    </row>
    <row r="130" spans="2:65" s="1" customFormat="1" ht="24.2" customHeight="1" x14ac:dyDescent="0.2">
      <c r="B130" s="28"/>
      <c r="C130" s="131" t="s">
        <v>160</v>
      </c>
      <c r="D130" s="131" t="s">
        <v>147</v>
      </c>
      <c r="E130" s="132" t="s">
        <v>395</v>
      </c>
      <c r="F130" s="133" t="s">
        <v>396</v>
      </c>
      <c r="G130" s="134" t="s">
        <v>150</v>
      </c>
      <c r="H130" s="135">
        <v>56</v>
      </c>
      <c r="I130" s="136"/>
      <c r="J130" s="136"/>
      <c r="K130" s="137">
        <f>ROUND(P130*H130,2)</f>
        <v>0</v>
      </c>
      <c r="L130" s="133" t="s">
        <v>151</v>
      </c>
      <c r="M130" s="28"/>
      <c r="N130" s="138" t="s">
        <v>1</v>
      </c>
      <c r="O130" s="139" t="s">
        <v>41</v>
      </c>
      <c r="P130" s="140">
        <f>I130+J130</f>
        <v>0</v>
      </c>
      <c r="Q130" s="140">
        <f>ROUND(I130*H130,2)</f>
        <v>0</v>
      </c>
      <c r="R130" s="140">
        <f>ROUND(J130*H130,2)</f>
        <v>0</v>
      </c>
      <c r="T130" s="141">
        <f>S130*H130</f>
        <v>0</v>
      </c>
      <c r="U130" s="141">
        <v>0</v>
      </c>
      <c r="V130" s="141">
        <f>U130*H130</f>
        <v>0</v>
      </c>
      <c r="W130" s="141">
        <v>0.3</v>
      </c>
      <c r="X130" s="142">
        <f>W130*H130</f>
        <v>16.8</v>
      </c>
      <c r="AR130" s="143" t="s">
        <v>152</v>
      </c>
      <c r="AT130" s="143" t="s">
        <v>147</v>
      </c>
      <c r="AU130" s="143" t="s">
        <v>88</v>
      </c>
      <c r="AY130" s="13" t="s">
        <v>145</v>
      </c>
      <c r="BE130" s="144">
        <f>IF(O130="základní",K130,0)</f>
        <v>0</v>
      </c>
      <c r="BF130" s="144">
        <f>IF(O130="snížená",K130,0)</f>
        <v>0</v>
      </c>
      <c r="BG130" s="144">
        <f>IF(O130="zákl. přenesená",K130,0)</f>
        <v>0</v>
      </c>
      <c r="BH130" s="144">
        <f>IF(O130="sníž. přenesená",K130,0)</f>
        <v>0</v>
      </c>
      <c r="BI130" s="144">
        <f>IF(O130="nulová",K130,0)</f>
        <v>0</v>
      </c>
      <c r="BJ130" s="13" t="s">
        <v>86</v>
      </c>
      <c r="BK130" s="144">
        <f>ROUND(P130*H130,2)</f>
        <v>0</v>
      </c>
      <c r="BL130" s="13" t="s">
        <v>152</v>
      </c>
      <c r="BM130" s="143" t="s">
        <v>482</v>
      </c>
    </row>
    <row r="131" spans="2:65" s="1" customFormat="1" ht="39" x14ac:dyDescent="0.2">
      <c r="B131" s="28"/>
      <c r="D131" s="145" t="s">
        <v>154</v>
      </c>
      <c r="F131" s="146" t="s">
        <v>398</v>
      </c>
      <c r="I131" s="147"/>
      <c r="J131" s="147"/>
      <c r="M131" s="28"/>
      <c r="N131" s="148"/>
      <c r="X131" s="52"/>
      <c r="AT131" s="13" t="s">
        <v>154</v>
      </c>
      <c r="AU131" s="13" t="s">
        <v>88</v>
      </c>
    </row>
    <row r="132" spans="2:65" s="1" customFormat="1" ht="24.2" customHeight="1" x14ac:dyDescent="0.2">
      <c r="B132" s="28"/>
      <c r="C132" s="131" t="s">
        <v>152</v>
      </c>
      <c r="D132" s="131" t="s">
        <v>147</v>
      </c>
      <c r="E132" s="132" t="s">
        <v>161</v>
      </c>
      <c r="F132" s="133" t="s">
        <v>162</v>
      </c>
      <c r="G132" s="134" t="s">
        <v>163</v>
      </c>
      <c r="H132" s="135">
        <v>6</v>
      </c>
      <c r="I132" s="136"/>
      <c r="J132" s="136"/>
      <c r="K132" s="137">
        <f>ROUND(P132*H132,2)</f>
        <v>0</v>
      </c>
      <c r="L132" s="133" t="s">
        <v>151</v>
      </c>
      <c r="M132" s="28"/>
      <c r="N132" s="138" t="s">
        <v>1</v>
      </c>
      <c r="O132" s="139" t="s">
        <v>41</v>
      </c>
      <c r="P132" s="140">
        <f>I132+J132</f>
        <v>0</v>
      </c>
      <c r="Q132" s="140">
        <f>ROUND(I132*H132,2)</f>
        <v>0</v>
      </c>
      <c r="R132" s="140">
        <f>ROUND(J132*H132,2)</f>
        <v>0</v>
      </c>
      <c r="T132" s="141">
        <f>S132*H132</f>
        <v>0</v>
      </c>
      <c r="U132" s="141">
        <v>0</v>
      </c>
      <c r="V132" s="141">
        <f>U132*H132</f>
        <v>0</v>
      </c>
      <c r="W132" s="141">
        <v>0.20499999999999999</v>
      </c>
      <c r="X132" s="142">
        <f>W132*H132</f>
        <v>1.23</v>
      </c>
      <c r="AR132" s="143" t="s">
        <v>152</v>
      </c>
      <c r="AT132" s="143" t="s">
        <v>147</v>
      </c>
      <c r="AU132" s="143" t="s">
        <v>88</v>
      </c>
      <c r="AY132" s="13" t="s">
        <v>145</v>
      </c>
      <c r="BE132" s="144">
        <f>IF(O132="základní",K132,0)</f>
        <v>0</v>
      </c>
      <c r="BF132" s="144">
        <f>IF(O132="snížená",K132,0)</f>
        <v>0</v>
      </c>
      <c r="BG132" s="144">
        <f>IF(O132="zákl. přenesená",K132,0)</f>
        <v>0</v>
      </c>
      <c r="BH132" s="144">
        <f>IF(O132="sníž. přenesená",K132,0)</f>
        <v>0</v>
      </c>
      <c r="BI132" s="144">
        <f>IF(O132="nulová",K132,0)</f>
        <v>0</v>
      </c>
      <c r="BJ132" s="13" t="s">
        <v>86</v>
      </c>
      <c r="BK132" s="144">
        <f>ROUND(P132*H132,2)</f>
        <v>0</v>
      </c>
      <c r="BL132" s="13" t="s">
        <v>152</v>
      </c>
      <c r="BM132" s="143" t="s">
        <v>483</v>
      </c>
    </row>
    <row r="133" spans="2:65" s="1" customFormat="1" ht="29.25" x14ac:dyDescent="0.2">
      <c r="B133" s="28"/>
      <c r="D133" s="145" t="s">
        <v>154</v>
      </c>
      <c r="F133" s="146" t="s">
        <v>165</v>
      </c>
      <c r="I133" s="147"/>
      <c r="J133" s="147"/>
      <c r="M133" s="28"/>
      <c r="N133" s="148"/>
      <c r="X133" s="52"/>
      <c r="AT133" s="13" t="s">
        <v>154</v>
      </c>
      <c r="AU133" s="13" t="s">
        <v>88</v>
      </c>
    </row>
    <row r="134" spans="2:65" s="1" customFormat="1" ht="24.2" customHeight="1" x14ac:dyDescent="0.2">
      <c r="B134" s="28"/>
      <c r="C134" s="131" t="s">
        <v>170</v>
      </c>
      <c r="D134" s="131" t="s">
        <v>147</v>
      </c>
      <c r="E134" s="132" t="s">
        <v>166</v>
      </c>
      <c r="F134" s="133" t="s">
        <v>167</v>
      </c>
      <c r="G134" s="134" t="s">
        <v>163</v>
      </c>
      <c r="H134" s="135">
        <v>8</v>
      </c>
      <c r="I134" s="136"/>
      <c r="J134" s="136"/>
      <c r="K134" s="137">
        <f>ROUND(P134*H134,2)</f>
        <v>0</v>
      </c>
      <c r="L134" s="133" t="s">
        <v>151</v>
      </c>
      <c r="M134" s="28"/>
      <c r="N134" s="138" t="s">
        <v>1</v>
      </c>
      <c r="O134" s="139" t="s">
        <v>41</v>
      </c>
      <c r="P134" s="140">
        <f>I134+J134</f>
        <v>0</v>
      </c>
      <c r="Q134" s="140">
        <f>ROUND(I134*H134,2)</f>
        <v>0</v>
      </c>
      <c r="R134" s="140">
        <f>ROUND(J134*H134,2)</f>
        <v>0</v>
      </c>
      <c r="T134" s="141">
        <f>S134*H134</f>
        <v>0</v>
      </c>
      <c r="U134" s="141">
        <v>3.6900000000000002E-2</v>
      </c>
      <c r="V134" s="141">
        <f>U134*H134</f>
        <v>0.29520000000000002</v>
      </c>
      <c r="W134" s="141">
        <v>0</v>
      </c>
      <c r="X134" s="142">
        <f>W134*H134</f>
        <v>0</v>
      </c>
      <c r="AR134" s="143" t="s">
        <v>152</v>
      </c>
      <c r="AT134" s="143" t="s">
        <v>147</v>
      </c>
      <c r="AU134" s="143" t="s">
        <v>88</v>
      </c>
      <c r="AY134" s="13" t="s">
        <v>145</v>
      </c>
      <c r="BE134" s="144">
        <f>IF(O134="základní",K134,0)</f>
        <v>0</v>
      </c>
      <c r="BF134" s="144">
        <f>IF(O134="snížená",K134,0)</f>
        <v>0</v>
      </c>
      <c r="BG134" s="144">
        <f>IF(O134="zákl. přenesená",K134,0)</f>
        <v>0</v>
      </c>
      <c r="BH134" s="144">
        <f>IF(O134="sníž. přenesená",K134,0)</f>
        <v>0</v>
      </c>
      <c r="BI134" s="144">
        <f>IF(O134="nulová",K134,0)</f>
        <v>0</v>
      </c>
      <c r="BJ134" s="13" t="s">
        <v>86</v>
      </c>
      <c r="BK134" s="144">
        <f>ROUND(P134*H134,2)</f>
        <v>0</v>
      </c>
      <c r="BL134" s="13" t="s">
        <v>152</v>
      </c>
      <c r="BM134" s="143" t="s">
        <v>484</v>
      </c>
    </row>
    <row r="135" spans="2:65" s="1" customFormat="1" ht="58.5" x14ac:dyDescent="0.2">
      <c r="B135" s="28"/>
      <c r="D135" s="145" t="s">
        <v>154</v>
      </c>
      <c r="F135" s="146" t="s">
        <v>169</v>
      </c>
      <c r="I135" s="147"/>
      <c r="J135" s="147"/>
      <c r="M135" s="28"/>
      <c r="N135" s="148"/>
      <c r="X135" s="52"/>
      <c r="AT135" s="13" t="s">
        <v>154</v>
      </c>
      <c r="AU135" s="13" t="s">
        <v>88</v>
      </c>
    </row>
    <row r="136" spans="2:65" s="1" customFormat="1" ht="24.2" customHeight="1" x14ac:dyDescent="0.2">
      <c r="B136" s="28"/>
      <c r="C136" s="131" t="s">
        <v>175</v>
      </c>
      <c r="D136" s="131" t="s">
        <v>147</v>
      </c>
      <c r="E136" s="132" t="s">
        <v>213</v>
      </c>
      <c r="F136" s="133" t="s">
        <v>214</v>
      </c>
      <c r="G136" s="134" t="s">
        <v>150</v>
      </c>
      <c r="H136" s="135">
        <v>4</v>
      </c>
      <c r="I136" s="136"/>
      <c r="J136" s="136"/>
      <c r="K136" s="137">
        <f>ROUND(P136*H136,2)</f>
        <v>0</v>
      </c>
      <c r="L136" s="133" t="s">
        <v>151</v>
      </c>
      <c r="M136" s="28"/>
      <c r="N136" s="138" t="s">
        <v>1</v>
      </c>
      <c r="O136" s="139" t="s">
        <v>41</v>
      </c>
      <c r="P136" s="140">
        <f>I136+J136</f>
        <v>0</v>
      </c>
      <c r="Q136" s="140">
        <f>ROUND(I136*H136,2)</f>
        <v>0</v>
      </c>
      <c r="R136" s="140">
        <f>ROUND(J136*H136,2)</f>
        <v>0</v>
      </c>
      <c r="T136" s="141">
        <f>S136*H136</f>
        <v>0</v>
      </c>
      <c r="U136" s="141">
        <v>0</v>
      </c>
      <c r="V136" s="141">
        <f>U136*H136</f>
        <v>0</v>
      </c>
      <c r="W136" s="141">
        <v>0</v>
      </c>
      <c r="X136" s="142">
        <f>W136*H136</f>
        <v>0</v>
      </c>
      <c r="AR136" s="143" t="s">
        <v>152</v>
      </c>
      <c r="AT136" s="143" t="s">
        <v>147</v>
      </c>
      <c r="AU136" s="143" t="s">
        <v>88</v>
      </c>
      <c r="AY136" s="13" t="s">
        <v>145</v>
      </c>
      <c r="BE136" s="144">
        <f>IF(O136="základní",K136,0)</f>
        <v>0</v>
      </c>
      <c r="BF136" s="144">
        <f>IF(O136="snížená",K136,0)</f>
        <v>0</v>
      </c>
      <c r="BG136" s="144">
        <f>IF(O136="zákl. přenesená",K136,0)</f>
        <v>0</v>
      </c>
      <c r="BH136" s="144">
        <f>IF(O136="sníž. přenesená",K136,0)</f>
        <v>0</v>
      </c>
      <c r="BI136" s="144">
        <f>IF(O136="nulová",K136,0)</f>
        <v>0</v>
      </c>
      <c r="BJ136" s="13" t="s">
        <v>86</v>
      </c>
      <c r="BK136" s="144">
        <f>ROUND(P136*H136,2)</f>
        <v>0</v>
      </c>
      <c r="BL136" s="13" t="s">
        <v>152</v>
      </c>
      <c r="BM136" s="143" t="s">
        <v>485</v>
      </c>
    </row>
    <row r="137" spans="2:65" s="1" customFormat="1" ht="19.5" x14ac:dyDescent="0.2">
      <c r="B137" s="28"/>
      <c r="D137" s="145" t="s">
        <v>154</v>
      </c>
      <c r="F137" s="146" t="s">
        <v>216</v>
      </c>
      <c r="I137" s="147"/>
      <c r="J137" s="147"/>
      <c r="M137" s="28"/>
      <c r="N137" s="148"/>
      <c r="X137" s="52"/>
      <c r="AT137" s="13" t="s">
        <v>154</v>
      </c>
      <c r="AU137" s="13" t="s">
        <v>88</v>
      </c>
    </row>
    <row r="138" spans="2:65" s="1" customFormat="1" ht="24.2" customHeight="1" x14ac:dyDescent="0.2">
      <c r="B138" s="28"/>
      <c r="C138" s="131" t="s">
        <v>181</v>
      </c>
      <c r="D138" s="131" t="s">
        <v>147</v>
      </c>
      <c r="E138" s="132" t="s">
        <v>363</v>
      </c>
      <c r="F138" s="133" t="s">
        <v>364</v>
      </c>
      <c r="G138" s="134" t="s">
        <v>150</v>
      </c>
      <c r="H138" s="135">
        <v>4</v>
      </c>
      <c r="I138" s="136"/>
      <c r="J138" s="136"/>
      <c r="K138" s="137">
        <f>ROUND(P138*H138,2)</f>
        <v>0</v>
      </c>
      <c r="L138" s="133" t="s">
        <v>151</v>
      </c>
      <c r="M138" s="28"/>
      <c r="N138" s="138" t="s">
        <v>1</v>
      </c>
      <c r="O138" s="139" t="s">
        <v>41</v>
      </c>
      <c r="P138" s="140">
        <f>I138+J138</f>
        <v>0</v>
      </c>
      <c r="Q138" s="140">
        <f>ROUND(I138*H138,2)</f>
        <v>0</v>
      </c>
      <c r="R138" s="140">
        <f>ROUND(J138*H138,2)</f>
        <v>0</v>
      </c>
      <c r="T138" s="141">
        <f>S138*H138</f>
        <v>0</v>
      </c>
      <c r="U138" s="141">
        <v>0</v>
      </c>
      <c r="V138" s="141">
        <f>U138*H138</f>
        <v>0</v>
      </c>
      <c r="W138" s="141">
        <v>0</v>
      </c>
      <c r="X138" s="142">
        <f>W138*H138</f>
        <v>0</v>
      </c>
      <c r="AR138" s="143" t="s">
        <v>152</v>
      </c>
      <c r="AT138" s="143" t="s">
        <v>147</v>
      </c>
      <c r="AU138" s="143" t="s">
        <v>88</v>
      </c>
      <c r="AY138" s="13" t="s">
        <v>145</v>
      </c>
      <c r="BE138" s="144">
        <f>IF(O138="základní",K138,0)</f>
        <v>0</v>
      </c>
      <c r="BF138" s="144">
        <f>IF(O138="snížená",K138,0)</f>
        <v>0</v>
      </c>
      <c r="BG138" s="144">
        <f>IF(O138="zákl. přenesená",K138,0)</f>
        <v>0</v>
      </c>
      <c r="BH138" s="144">
        <f>IF(O138="sníž. přenesená",K138,0)</f>
        <v>0</v>
      </c>
      <c r="BI138" s="144">
        <f>IF(O138="nulová",K138,0)</f>
        <v>0</v>
      </c>
      <c r="BJ138" s="13" t="s">
        <v>86</v>
      </c>
      <c r="BK138" s="144">
        <f>ROUND(P138*H138,2)</f>
        <v>0</v>
      </c>
      <c r="BL138" s="13" t="s">
        <v>152</v>
      </c>
      <c r="BM138" s="143" t="s">
        <v>486</v>
      </c>
    </row>
    <row r="139" spans="2:65" s="1" customFormat="1" ht="19.5" x14ac:dyDescent="0.2">
      <c r="B139" s="28"/>
      <c r="D139" s="145" t="s">
        <v>154</v>
      </c>
      <c r="F139" s="146" t="s">
        <v>366</v>
      </c>
      <c r="I139" s="147"/>
      <c r="J139" s="147"/>
      <c r="M139" s="28"/>
      <c r="N139" s="148"/>
      <c r="X139" s="52"/>
      <c r="AT139" s="13" t="s">
        <v>154</v>
      </c>
      <c r="AU139" s="13" t="s">
        <v>88</v>
      </c>
    </row>
    <row r="140" spans="2:65" s="1" customFormat="1" ht="24.2" customHeight="1" x14ac:dyDescent="0.2">
      <c r="B140" s="28"/>
      <c r="C140" s="149" t="s">
        <v>186</v>
      </c>
      <c r="D140" s="149" t="s">
        <v>207</v>
      </c>
      <c r="E140" s="150" t="s">
        <v>208</v>
      </c>
      <c r="F140" s="151" t="s">
        <v>209</v>
      </c>
      <c r="G140" s="152" t="s">
        <v>210</v>
      </c>
      <c r="H140" s="153">
        <v>0.08</v>
      </c>
      <c r="I140" s="154"/>
      <c r="J140" s="155"/>
      <c r="K140" s="156">
        <f>ROUND(P140*H140,2)</f>
        <v>0</v>
      </c>
      <c r="L140" s="151" t="s">
        <v>151</v>
      </c>
      <c r="M140" s="157"/>
      <c r="N140" s="158" t="s">
        <v>1</v>
      </c>
      <c r="O140" s="139" t="s">
        <v>41</v>
      </c>
      <c r="P140" s="140">
        <f>I140+J140</f>
        <v>0</v>
      </c>
      <c r="Q140" s="140">
        <f>ROUND(I140*H140,2)</f>
        <v>0</v>
      </c>
      <c r="R140" s="140">
        <f>ROUND(J140*H140,2)</f>
        <v>0</v>
      </c>
      <c r="T140" s="141">
        <f>S140*H140</f>
        <v>0</v>
      </c>
      <c r="U140" s="141">
        <v>1E-3</v>
      </c>
      <c r="V140" s="141">
        <f>U140*H140</f>
        <v>8.0000000000000007E-5</v>
      </c>
      <c r="W140" s="141">
        <v>0</v>
      </c>
      <c r="X140" s="142">
        <f>W140*H140</f>
        <v>0</v>
      </c>
      <c r="AR140" s="143" t="s">
        <v>186</v>
      </c>
      <c r="AT140" s="143" t="s">
        <v>207</v>
      </c>
      <c r="AU140" s="143" t="s">
        <v>88</v>
      </c>
      <c r="AY140" s="13" t="s">
        <v>145</v>
      </c>
      <c r="BE140" s="144">
        <f>IF(O140="základní",K140,0)</f>
        <v>0</v>
      </c>
      <c r="BF140" s="144">
        <f>IF(O140="snížená",K140,0)</f>
        <v>0</v>
      </c>
      <c r="BG140" s="144">
        <f>IF(O140="zákl. přenesená",K140,0)</f>
        <v>0</v>
      </c>
      <c r="BH140" s="144">
        <f>IF(O140="sníž. přenesená",K140,0)</f>
        <v>0</v>
      </c>
      <c r="BI140" s="144">
        <f>IF(O140="nulová",K140,0)</f>
        <v>0</v>
      </c>
      <c r="BJ140" s="13" t="s">
        <v>86</v>
      </c>
      <c r="BK140" s="144">
        <f>ROUND(P140*H140,2)</f>
        <v>0</v>
      </c>
      <c r="BL140" s="13" t="s">
        <v>152</v>
      </c>
      <c r="BM140" s="143" t="s">
        <v>487</v>
      </c>
    </row>
    <row r="141" spans="2:65" s="1" customFormat="1" ht="11.25" x14ac:dyDescent="0.2">
      <c r="B141" s="28"/>
      <c r="D141" s="145" t="s">
        <v>154</v>
      </c>
      <c r="F141" s="146" t="s">
        <v>209</v>
      </c>
      <c r="I141" s="147"/>
      <c r="J141" s="147"/>
      <c r="M141" s="28"/>
      <c r="N141" s="148"/>
      <c r="X141" s="52"/>
      <c r="AT141" s="13" t="s">
        <v>154</v>
      </c>
      <c r="AU141" s="13" t="s">
        <v>88</v>
      </c>
    </row>
    <row r="142" spans="2:65" s="1" customFormat="1" ht="24.2" customHeight="1" x14ac:dyDescent="0.2">
      <c r="B142" s="28"/>
      <c r="C142" s="131" t="s">
        <v>191</v>
      </c>
      <c r="D142" s="131" t="s">
        <v>147</v>
      </c>
      <c r="E142" s="132" t="s">
        <v>218</v>
      </c>
      <c r="F142" s="133" t="s">
        <v>219</v>
      </c>
      <c r="G142" s="134" t="s">
        <v>150</v>
      </c>
      <c r="H142" s="135">
        <v>56</v>
      </c>
      <c r="I142" s="136"/>
      <c r="J142" s="136"/>
      <c r="K142" s="137">
        <f>ROUND(P142*H142,2)</f>
        <v>0</v>
      </c>
      <c r="L142" s="133" t="s">
        <v>151</v>
      </c>
      <c r="M142" s="28"/>
      <c r="N142" s="138" t="s">
        <v>1</v>
      </c>
      <c r="O142" s="139" t="s">
        <v>41</v>
      </c>
      <c r="P142" s="140">
        <f>I142+J142</f>
        <v>0</v>
      </c>
      <c r="Q142" s="140">
        <f>ROUND(I142*H142,2)</f>
        <v>0</v>
      </c>
      <c r="R142" s="140">
        <f>ROUND(J142*H142,2)</f>
        <v>0</v>
      </c>
      <c r="T142" s="141">
        <f>S142*H142</f>
        <v>0</v>
      </c>
      <c r="U142" s="141">
        <v>0</v>
      </c>
      <c r="V142" s="141">
        <f>U142*H142</f>
        <v>0</v>
      </c>
      <c r="W142" s="141">
        <v>0</v>
      </c>
      <c r="X142" s="142">
        <f>W142*H142</f>
        <v>0</v>
      </c>
      <c r="AR142" s="143" t="s">
        <v>152</v>
      </c>
      <c r="AT142" s="143" t="s">
        <v>147</v>
      </c>
      <c r="AU142" s="143" t="s">
        <v>88</v>
      </c>
      <c r="AY142" s="13" t="s">
        <v>145</v>
      </c>
      <c r="BE142" s="144">
        <f>IF(O142="základní",K142,0)</f>
        <v>0</v>
      </c>
      <c r="BF142" s="144">
        <f>IF(O142="snížená",K142,0)</f>
        <v>0</v>
      </c>
      <c r="BG142" s="144">
        <f>IF(O142="zákl. přenesená",K142,0)</f>
        <v>0</v>
      </c>
      <c r="BH142" s="144">
        <f>IF(O142="sníž. přenesená",K142,0)</f>
        <v>0</v>
      </c>
      <c r="BI142" s="144">
        <f>IF(O142="nulová",K142,0)</f>
        <v>0</v>
      </c>
      <c r="BJ142" s="13" t="s">
        <v>86</v>
      </c>
      <c r="BK142" s="144">
        <f>ROUND(P142*H142,2)</f>
        <v>0</v>
      </c>
      <c r="BL142" s="13" t="s">
        <v>152</v>
      </c>
      <c r="BM142" s="143" t="s">
        <v>488</v>
      </c>
    </row>
    <row r="143" spans="2:65" s="1" customFormat="1" ht="19.5" x14ac:dyDescent="0.2">
      <c r="B143" s="28"/>
      <c r="D143" s="145" t="s">
        <v>154</v>
      </c>
      <c r="F143" s="146" t="s">
        <v>221</v>
      </c>
      <c r="I143" s="147"/>
      <c r="J143" s="147"/>
      <c r="M143" s="28"/>
      <c r="N143" s="148"/>
      <c r="X143" s="52"/>
      <c r="AT143" s="13" t="s">
        <v>154</v>
      </c>
      <c r="AU143" s="13" t="s">
        <v>88</v>
      </c>
    </row>
    <row r="144" spans="2:65" s="1" customFormat="1" ht="24.2" customHeight="1" x14ac:dyDescent="0.2">
      <c r="B144" s="28"/>
      <c r="C144" s="131" t="s">
        <v>197</v>
      </c>
      <c r="D144" s="131" t="s">
        <v>147</v>
      </c>
      <c r="E144" s="132" t="s">
        <v>223</v>
      </c>
      <c r="F144" s="133" t="s">
        <v>224</v>
      </c>
      <c r="G144" s="134" t="s">
        <v>150</v>
      </c>
      <c r="H144" s="135">
        <v>4</v>
      </c>
      <c r="I144" s="136"/>
      <c r="J144" s="136"/>
      <c r="K144" s="137">
        <f>ROUND(P144*H144,2)</f>
        <v>0</v>
      </c>
      <c r="L144" s="133" t="s">
        <v>151</v>
      </c>
      <c r="M144" s="28"/>
      <c r="N144" s="138" t="s">
        <v>1</v>
      </c>
      <c r="O144" s="139" t="s">
        <v>41</v>
      </c>
      <c r="P144" s="140">
        <f>I144+J144</f>
        <v>0</v>
      </c>
      <c r="Q144" s="140">
        <f>ROUND(I144*H144,2)</f>
        <v>0</v>
      </c>
      <c r="R144" s="140">
        <f>ROUND(J144*H144,2)</f>
        <v>0</v>
      </c>
      <c r="T144" s="141">
        <f>S144*H144</f>
        <v>0</v>
      </c>
      <c r="U144" s="141">
        <v>0</v>
      </c>
      <c r="V144" s="141">
        <f>U144*H144</f>
        <v>0</v>
      </c>
      <c r="W144" s="141">
        <v>0</v>
      </c>
      <c r="X144" s="142">
        <f>W144*H144</f>
        <v>0</v>
      </c>
      <c r="AR144" s="143" t="s">
        <v>152</v>
      </c>
      <c r="AT144" s="143" t="s">
        <v>147</v>
      </c>
      <c r="AU144" s="143" t="s">
        <v>88</v>
      </c>
      <c r="AY144" s="13" t="s">
        <v>145</v>
      </c>
      <c r="BE144" s="144">
        <f>IF(O144="základní",K144,0)</f>
        <v>0</v>
      </c>
      <c r="BF144" s="144">
        <f>IF(O144="snížená",K144,0)</f>
        <v>0</v>
      </c>
      <c r="BG144" s="144">
        <f>IF(O144="zákl. přenesená",K144,0)</f>
        <v>0</v>
      </c>
      <c r="BH144" s="144">
        <f>IF(O144="sníž. přenesená",K144,0)</f>
        <v>0</v>
      </c>
      <c r="BI144" s="144">
        <f>IF(O144="nulová",K144,0)</f>
        <v>0</v>
      </c>
      <c r="BJ144" s="13" t="s">
        <v>86</v>
      </c>
      <c r="BK144" s="144">
        <f>ROUND(P144*H144,2)</f>
        <v>0</v>
      </c>
      <c r="BL144" s="13" t="s">
        <v>152</v>
      </c>
      <c r="BM144" s="143" t="s">
        <v>489</v>
      </c>
    </row>
    <row r="145" spans="2:65" s="1" customFormat="1" ht="29.25" x14ac:dyDescent="0.2">
      <c r="B145" s="28"/>
      <c r="D145" s="145" t="s">
        <v>154</v>
      </c>
      <c r="F145" s="146" t="s">
        <v>226</v>
      </c>
      <c r="I145" s="147"/>
      <c r="J145" s="147"/>
      <c r="M145" s="28"/>
      <c r="N145" s="148"/>
      <c r="X145" s="52"/>
      <c r="AT145" s="13" t="s">
        <v>154</v>
      </c>
      <c r="AU145" s="13" t="s">
        <v>88</v>
      </c>
    </row>
    <row r="146" spans="2:65" s="1" customFormat="1" ht="33" customHeight="1" x14ac:dyDescent="0.2">
      <c r="B146" s="28"/>
      <c r="C146" s="131" t="s">
        <v>290</v>
      </c>
      <c r="D146" s="131" t="s">
        <v>147</v>
      </c>
      <c r="E146" s="132" t="s">
        <v>490</v>
      </c>
      <c r="F146" s="133" t="s">
        <v>491</v>
      </c>
      <c r="G146" s="134" t="s">
        <v>150</v>
      </c>
      <c r="H146" s="135">
        <v>20</v>
      </c>
      <c r="I146" s="136"/>
      <c r="J146" s="136"/>
      <c r="K146" s="137">
        <f>ROUND(P146*H146,2)</f>
        <v>0</v>
      </c>
      <c r="L146" s="133" t="s">
        <v>151</v>
      </c>
      <c r="M146" s="28"/>
      <c r="N146" s="138" t="s">
        <v>1</v>
      </c>
      <c r="O146" s="139" t="s">
        <v>41</v>
      </c>
      <c r="P146" s="140">
        <f>I146+J146</f>
        <v>0</v>
      </c>
      <c r="Q146" s="140">
        <f>ROUND(I146*H146,2)</f>
        <v>0</v>
      </c>
      <c r="R146" s="140">
        <f>ROUND(J146*H146,2)</f>
        <v>0</v>
      </c>
      <c r="T146" s="141">
        <f>S146*H146</f>
        <v>0</v>
      </c>
      <c r="U146" s="141">
        <v>0</v>
      </c>
      <c r="V146" s="141">
        <f>U146*H146</f>
        <v>0</v>
      </c>
      <c r="W146" s="141">
        <v>0</v>
      </c>
      <c r="X146" s="142">
        <f>W146*H146</f>
        <v>0</v>
      </c>
      <c r="AR146" s="143" t="s">
        <v>152</v>
      </c>
      <c r="AT146" s="143" t="s">
        <v>147</v>
      </c>
      <c r="AU146" s="143" t="s">
        <v>88</v>
      </c>
      <c r="AY146" s="13" t="s">
        <v>145</v>
      </c>
      <c r="BE146" s="144">
        <f>IF(O146="základní",K146,0)</f>
        <v>0</v>
      </c>
      <c r="BF146" s="144">
        <f>IF(O146="snížená",K146,0)</f>
        <v>0</v>
      </c>
      <c r="BG146" s="144">
        <f>IF(O146="zákl. přenesená",K146,0)</f>
        <v>0</v>
      </c>
      <c r="BH146" s="144">
        <f>IF(O146="sníž. přenesená",K146,0)</f>
        <v>0</v>
      </c>
      <c r="BI146" s="144">
        <f>IF(O146="nulová",K146,0)</f>
        <v>0</v>
      </c>
      <c r="BJ146" s="13" t="s">
        <v>86</v>
      </c>
      <c r="BK146" s="144">
        <f>ROUND(P146*H146,2)</f>
        <v>0</v>
      </c>
      <c r="BL146" s="13" t="s">
        <v>152</v>
      </c>
      <c r="BM146" s="143" t="s">
        <v>492</v>
      </c>
    </row>
    <row r="147" spans="2:65" s="1" customFormat="1" ht="19.5" x14ac:dyDescent="0.2">
      <c r="B147" s="28"/>
      <c r="D147" s="145" t="s">
        <v>154</v>
      </c>
      <c r="F147" s="146" t="s">
        <v>493</v>
      </c>
      <c r="I147" s="147"/>
      <c r="J147" s="147"/>
      <c r="M147" s="28"/>
      <c r="N147" s="148"/>
      <c r="X147" s="52"/>
      <c r="AT147" s="13" t="s">
        <v>154</v>
      </c>
      <c r="AU147" s="13" t="s">
        <v>88</v>
      </c>
    </row>
    <row r="148" spans="2:65" s="11" customFormat="1" ht="22.9" customHeight="1" x14ac:dyDescent="0.2">
      <c r="B148" s="118"/>
      <c r="D148" s="119" t="s">
        <v>77</v>
      </c>
      <c r="E148" s="129" t="s">
        <v>160</v>
      </c>
      <c r="F148" s="129" t="s">
        <v>227</v>
      </c>
      <c r="I148" s="121"/>
      <c r="J148" s="121"/>
      <c r="K148" s="130">
        <f>BK148</f>
        <v>0</v>
      </c>
      <c r="M148" s="118"/>
      <c r="N148" s="123"/>
      <c r="Q148" s="124">
        <f>SUM(Q149:Q150)</f>
        <v>0</v>
      </c>
      <c r="R148" s="124">
        <f>SUM(R149:R150)</f>
        <v>0</v>
      </c>
      <c r="T148" s="125">
        <f>SUM(T149:T150)</f>
        <v>0</v>
      </c>
      <c r="V148" s="125">
        <f>SUM(V149:V150)</f>
        <v>0.33223399999999997</v>
      </c>
      <c r="X148" s="126">
        <f>SUM(X149:X150)</f>
        <v>0</v>
      </c>
      <c r="AR148" s="119" t="s">
        <v>86</v>
      </c>
      <c r="AT148" s="127" t="s">
        <v>77</v>
      </c>
      <c r="AU148" s="127" t="s">
        <v>86</v>
      </c>
      <c r="AY148" s="119" t="s">
        <v>145</v>
      </c>
      <c r="BK148" s="128">
        <f>SUM(BK149:BK150)</f>
        <v>0</v>
      </c>
    </row>
    <row r="149" spans="2:65" s="1" customFormat="1" ht="24.2" customHeight="1" x14ac:dyDescent="0.2">
      <c r="B149" s="28"/>
      <c r="C149" s="131" t="s">
        <v>202</v>
      </c>
      <c r="D149" s="131" t="s">
        <v>147</v>
      </c>
      <c r="E149" s="132" t="s">
        <v>239</v>
      </c>
      <c r="F149" s="133" t="s">
        <v>240</v>
      </c>
      <c r="G149" s="134" t="s">
        <v>163</v>
      </c>
      <c r="H149" s="135">
        <v>13.3</v>
      </c>
      <c r="I149" s="136"/>
      <c r="J149" s="136"/>
      <c r="K149" s="137">
        <f>ROUND(P149*H149,2)</f>
        <v>0</v>
      </c>
      <c r="L149" s="133" t="s">
        <v>1</v>
      </c>
      <c r="M149" s="28"/>
      <c r="N149" s="138" t="s">
        <v>1</v>
      </c>
      <c r="O149" s="139" t="s">
        <v>41</v>
      </c>
      <c r="P149" s="140">
        <f>I149+J149</f>
        <v>0</v>
      </c>
      <c r="Q149" s="140">
        <f>ROUND(I149*H149,2)</f>
        <v>0</v>
      </c>
      <c r="R149" s="140">
        <f>ROUND(J149*H149,2)</f>
        <v>0</v>
      </c>
      <c r="T149" s="141">
        <f>S149*H149</f>
        <v>0</v>
      </c>
      <c r="U149" s="141">
        <v>2.4979999999999999E-2</v>
      </c>
      <c r="V149" s="141">
        <f>U149*H149</f>
        <v>0.33223399999999997</v>
      </c>
      <c r="W149" s="141">
        <v>0</v>
      </c>
      <c r="X149" s="142">
        <f>W149*H149</f>
        <v>0</v>
      </c>
      <c r="AR149" s="143" t="s">
        <v>152</v>
      </c>
      <c r="AT149" s="143" t="s">
        <v>147</v>
      </c>
      <c r="AU149" s="143" t="s">
        <v>88</v>
      </c>
      <c r="AY149" s="13" t="s">
        <v>145</v>
      </c>
      <c r="BE149" s="144">
        <f>IF(O149="základní",K149,0)</f>
        <v>0</v>
      </c>
      <c r="BF149" s="144">
        <f>IF(O149="snížená",K149,0)</f>
        <v>0</v>
      </c>
      <c r="BG149" s="144">
        <f>IF(O149="zákl. přenesená",K149,0)</f>
        <v>0</v>
      </c>
      <c r="BH149" s="144">
        <f>IF(O149="sníž. přenesená",K149,0)</f>
        <v>0</v>
      </c>
      <c r="BI149" s="144">
        <f>IF(O149="nulová",K149,0)</f>
        <v>0</v>
      </c>
      <c r="BJ149" s="13" t="s">
        <v>86</v>
      </c>
      <c r="BK149" s="144">
        <f>ROUND(P149*H149,2)</f>
        <v>0</v>
      </c>
      <c r="BL149" s="13" t="s">
        <v>152</v>
      </c>
      <c r="BM149" s="143" t="s">
        <v>494</v>
      </c>
    </row>
    <row r="150" spans="2:65" s="1" customFormat="1" ht="29.25" x14ac:dyDescent="0.2">
      <c r="B150" s="28"/>
      <c r="D150" s="145" t="s">
        <v>154</v>
      </c>
      <c r="F150" s="146" t="s">
        <v>242</v>
      </c>
      <c r="I150" s="147"/>
      <c r="J150" s="147"/>
      <c r="M150" s="28"/>
      <c r="N150" s="148"/>
      <c r="X150" s="52"/>
      <c r="AT150" s="13" t="s">
        <v>154</v>
      </c>
      <c r="AU150" s="13" t="s">
        <v>88</v>
      </c>
    </row>
    <row r="151" spans="2:65" s="11" customFormat="1" ht="22.9" customHeight="1" x14ac:dyDescent="0.2">
      <c r="B151" s="118"/>
      <c r="D151" s="119" t="s">
        <v>77</v>
      </c>
      <c r="E151" s="129" t="s">
        <v>170</v>
      </c>
      <c r="F151" s="129" t="s">
        <v>243</v>
      </c>
      <c r="I151" s="121"/>
      <c r="J151" s="121"/>
      <c r="K151" s="130">
        <f>BK151</f>
        <v>0</v>
      </c>
      <c r="M151" s="118"/>
      <c r="N151" s="123"/>
      <c r="Q151" s="124">
        <f>SUM(Q152:Q165)</f>
        <v>0</v>
      </c>
      <c r="R151" s="124">
        <f>SUM(R152:R165)</f>
        <v>0</v>
      </c>
      <c r="T151" s="125">
        <f>SUM(T152:T165)</f>
        <v>0</v>
      </c>
      <c r="V151" s="125">
        <f>SUM(V152:V165)</f>
        <v>9.8093830000000004</v>
      </c>
      <c r="X151" s="126">
        <f>SUM(X152:X165)</f>
        <v>0</v>
      </c>
      <c r="AR151" s="119" t="s">
        <v>86</v>
      </c>
      <c r="AT151" s="127" t="s">
        <v>77</v>
      </c>
      <c r="AU151" s="127" t="s">
        <v>86</v>
      </c>
      <c r="AY151" s="119" t="s">
        <v>145</v>
      </c>
      <c r="BK151" s="128">
        <f>SUM(BK152:BK165)</f>
        <v>0</v>
      </c>
    </row>
    <row r="152" spans="2:65" s="1" customFormat="1" ht="24" x14ac:dyDescent="0.2">
      <c r="B152" s="28"/>
      <c r="C152" s="131" t="s">
        <v>9</v>
      </c>
      <c r="D152" s="131" t="s">
        <v>147</v>
      </c>
      <c r="E152" s="132" t="s">
        <v>245</v>
      </c>
      <c r="F152" s="133" t="s">
        <v>246</v>
      </c>
      <c r="G152" s="134" t="s">
        <v>150</v>
      </c>
      <c r="H152" s="135">
        <v>17.899999999999999</v>
      </c>
      <c r="I152" s="136"/>
      <c r="J152" s="136"/>
      <c r="K152" s="137">
        <f>ROUND(P152*H152,2)</f>
        <v>0</v>
      </c>
      <c r="L152" s="133" t="s">
        <v>151</v>
      </c>
      <c r="M152" s="28"/>
      <c r="N152" s="138" t="s">
        <v>1</v>
      </c>
      <c r="O152" s="139" t="s">
        <v>41</v>
      </c>
      <c r="P152" s="140">
        <f>I152+J152</f>
        <v>0</v>
      </c>
      <c r="Q152" s="140">
        <f>ROUND(I152*H152,2)</f>
        <v>0</v>
      </c>
      <c r="R152" s="140">
        <f>ROUND(J152*H152,2)</f>
        <v>0</v>
      </c>
      <c r="T152" s="141">
        <f>S152*H152</f>
        <v>0</v>
      </c>
      <c r="U152" s="141">
        <v>0</v>
      </c>
      <c r="V152" s="141">
        <f>U152*H152</f>
        <v>0</v>
      </c>
      <c r="W152" s="141">
        <v>0</v>
      </c>
      <c r="X152" s="142">
        <f>W152*H152</f>
        <v>0</v>
      </c>
      <c r="AR152" s="143" t="s">
        <v>152</v>
      </c>
      <c r="AT152" s="143" t="s">
        <v>147</v>
      </c>
      <c r="AU152" s="143" t="s">
        <v>88</v>
      </c>
      <c r="AY152" s="13" t="s">
        <v>145</v>
      </c>
      <c r="BE152" s="144">
        <f>IF(O152="základní",K152,0)</f>
        <v>0</v>
      </c>
      <c r="BF152" s="144">
        <f>IF(O152="snížená",K152,0)</f>
        <v>0</v>
      </c>
      <c r="BG152" s="144">
        <f>IF(O152="zákl. přenesená",K152,0)</f>
        <v>0</v>
      </c>
      <c r="BH152" s="144">
        <f>IF(O152="sníž. přenesená",K152,0)</f>
        <v>0</v>
      </c>
      <c r="BI152" s="144">
        <f>IF(O152="nulová",K152,0)</f>
        <v>0</v>
      </c>
      <c r="BJ152" s="13" t="s">
        <v>86</v>
      </c>
      <c r="BK152" s="144">
        <f>ROUND(P152*H152,2)</f>
        <v>0</v>
      </c>
      <c r="BL152" s="13" t="s">
        <v>152</v>
      </c>
      <c r="BM152" s="143" t="s">
        <v>495</v>
      </c>
    </row>
    <row r="153" spans="2:65" s="1" customFormat="1" ht="19.5" x14ac:dyDescent="0.2">
      <c r="B153" s="28"/>
      <c r="D153" s="145" t="s">
        <v>154</v>
      </c>
      <c r="F153" s="146" t="s">
        <v>248</v>
      </c>
      <c r="I153" s="147"/>
      <c r="J153" s="147"/>
      <c r="M153" s="28"/>
      <c r="N153" s="148"/>
      <c r="X153" s="52"/>
      <c r="AT153" s="13" t="s">
        <v>154</v>
      </c>
      <c r="AU153" s="13" t="s">
        <v>88</v>
      </c>
    </row>
    <row r="154" spans="2:65" s="1" customFormat="1" ht="24" x14ac:dyDescent="0.2">
      <c r="B154" s="28"/>
      <c r="C154" s="131" t="s">
        <v>212</v>
      </c>
      <c r="D154" s="131" t="s">
        <v>147</v>
      </c>
      <c r="E154" s="132" t="s">
        <v>250</v>
      </c>
      <c r="F154" s="133" t="s">
        <v>251</v>
      </c>
      <c r="G154" s="134" t="s">
        <v>150</v>
      </c>
      <c r="H154" s="135">
        <v>34.299999999999997</v>
      </c>
      <c r="I154" s="136"/>
      <c r="J154" s="136"/>
      <c r="K154" s="137">
        <f>ROUND(P154*H154,2)</f>
        <v>0</v>
      </c>
      <c r="L154" s="133" t="s">
        <v>151</v>
      </c>
      <c r="M154" s="28"/>
      <c r="N154" s="138" t="s">
        <v>1</v>
      </c>
      <c r="O154" s="139" t="s">
        <v>41</v>
      </c>
      <c r="P154" s="140">
        <f>I154+J154</f>
        <v>0</v>
      </c>
      <c r="Q154" s="140">
        <f>ROUND(I154*H154,2)</f>
        <v>0</v>
      </c>
      <c r="R154" s="140">
        <f>ROUND(J154*H154,2)</f>
        <v>0</v>
      </c>
      <c r="T154" s="141">
        <f>S154*H154</f>
        <v>0</v>
      </c>
      <c r="U154" s="141">
        <v>0</v>
      </c>
      <c r="V154" s="141">
        <f>U154*H154</f>
        <v>0</v>
      </c>
      <c r="W154" s="141">
        <v>0</v>
      </c>
      <c r="X154" s="142">
        <f>W154*H154</f>
        <v>0</v>
      </c>
      <c r="AR154" s="143" t="s">
        <v>152</v>
      </c>
      <c r="AT154" s="143" t="s">
        <v>147</v>
      </c>
      <c r="AU154" s="143" t="s">
        <v>88</v>
      </c>
      <c r="AY154" s="13" t="s">
        <v>145</v>
      </c>
      <c r="BE154" s="144">
        <f>IF(O154="základní",K154,0)</f>
        <v>0</v>
      </c>
      <c r="BF154" s="144">
        <f>IF(O154="snížená",K154,0)</f>
        <v>0</v>
      </c>
      <c r="BG154" s="144">
        <f>IF(O154="zákl. přenesená",K154,0)</f>
        <v>0</v>
      </c>
      <c r="BH154" s="144">
        <f>IF(O154="sníž. přenesená",K154,0)</f>
        <v>0</v>
      </c>
      <c r="BI154" s="144">
        <f>IF(O154="nulová",K154,0)</f>
        <v>0</v>
      </c>
      <c r="BJ154" s="13" t="s">
        <v>86</v>
      </c>
      <c r="BK154" s="144">
        <f>ROUND(P154*H154,2)</f>
        <v>0</v>
      </c>
      <c r="BL154" s="13" t="s">
        <v>152</v>
      </c>
      <c r="BM154" s="143" t="s">
        <v>496</v>
      </c>
    </row>
    <row r="155" spans="2:65" s="1" customFormat="1" ht="19.5" x14ac:dyDescent="0.2">
      <c r="B155" s="28"/>
      <c r="D155" s="145" t="s">
        <v>154</v>
      </c>
      <c r="F155" s="146" t="s">
        <v>253</v>
      </c>
      <c r="I155" s="147"/>
      <c r="J155" s="147"/>
      <c r="M155" s="28"/>
      <c r="N155" s="148"/>
      <c r="X155" s="52"/>
      <c r="AT155" s="13" t="s">
        <v>154</v>
      </c>
      <c r="AU155" s="13" t="s">
        <v>88</v>
      </c>
    </row>
    <row r="156" spans="2:65" s="1" customFormat="1" ht="24.2" customHeight="1" x14ac:dyDescent="0.2">
      <c r="B156" s="28"/>
      <c r="C156" s="131" t="s">
        <v>217</v>
      </c>
      <c r="D156" s="131" t="s">
        <v>147</v>
      </c>
      <c r="E156" s="132" t="s">
        <v>254</v>
      </c>
      <c r="F156" s="133" t="s">
        <v>255</v>
      </c>
      <c r="G156" s="134" t="s">
        <v>150</v>
      </c>
      <c r="H156" s="135">
        <v>17.899999999999999</v>
      </c>
      <c r="I156" s="136"/>
      <c r="J156" s="136"/>
      <c r="K156" s="137">
        <f>ROUND(P156*H156,2)</f>
        <v>0</v>
      </c>
      <c r="L156" s="133" t="s">
        <v>151</v>
      </c>
      <c r="M156" s="28"/>
      <c r="N156" s="138" t="s">
        <v>1</v>
      </c>
      <c r="O156" s="139" t="s">
        <v>41</v>
      </c>
      <c r="P156" s="140">
        <f>I156+J156</f>
        <v>0</v>
      </c>
      <c r="Q156" s="140">
        <f>ROUND(I156*H156,2)</f>
        <v>0</v>
      </c>
      <c r="R156" s="140">
        <f>ROUND(J156*H156,2)</f>
        <v>0</v>
      </c>
      <c r="T156" s="141">
        <f>S156*H156</f>
        <v>0</v>
      </c>
      <c r="U156" s="141">
        <v>0</v>
      </c>
      <c r="V156" s="141">
        <f>U156*H156</f>
        <v>0</v>
      </c>
      <c r="W156" s="141">
        <v>0</v>
      </c>
      <c r="X156" s="142">
        <f>W156*H156</f>
        <v>0</v>
      </c>
      <c r="AR156" s="143" t="s">
        <v>152</v>
      </c>
      <c r="AT156" s="143" t="s">
        <v>147</v>
      </c>
      <c r="AU156" s="143" t="s">
        <v>88</v>
      </c>
      <c r="AY156" s="13" t="s">
        <v>145</v>
      </c>
      <c r="BE156" s="144">
        <f>IF(O156="základní",K156,0)</f>
        <v>0</v>
      </c>
      <c r="BF156" s="144">
        <f>IF(O156="snížená",K156,0)</f>
        <v>0</v>
      </c>
      <c r="BG156" s="144">
        <f>IF(O156="zákl. přenesená",K156,0)</f>
        <v>0</v>
      </c>
      <c r="BH156" s="144">
        <f>IF(O156="sníž. přenesená",K156,0)</f>
        <v>0</v>
      </c>
      <c r="BI156" s="144">
        <f>IF(O156="nulová",K156,0)</f>
        <v>0</v>
      </c>
      <c r="BJ156" s="13" t="s">
        <v>86</v>
      </c>
      <c r="BK156" s="144">
        <f>ROUND(P156*H156,2)</f>
        <v>0</v>
      </c>
      <c r="BL156" s="13" t="s">
        <v>152</v>
      </c>
      <c r="BM156" s="143" t="s">
        <v>497</v>
      </c>
    </row>
    <row r="157" spans="2:65" s="1" customFormat="1" ht="29.25" x14ac:dyDescent="0.2">
      <c r="B157" s="28"/>
      <c r="D157" s="145" t="s">
        <v>154</v>
      </c>
      <c r="F157" s="146" t="s">
        <v>257</v>
      </c>
      <c r="I157" s="147"/>
      <c r="J157" s="147"/>
      <c r="M157" s="28"/>
      <c r="N157" s="148"/>
      <c r="X157" s="52"/>
      <c r="AT157" s="13" t="s">
        <v>154</v>
      </c>
      <c r="AU157" s="13" t="s">
        <v>88</v>
      </c>
    </row>
    <row r="158" spans="2:65" s="1" customFormat="1" ht="24.2" customHeight="1" x14ac:dyDescent="0.2">
      <c r="B158" s="28"/>
      <c r="C158" s="131" t="s">
        <v>222</v>
      </c>
      <c r="D158" s="131" t="s">
        <v>147</v>
      </c>
      <c r="E158" s="132" t="s">
        <v>259</v>
      </c>
      <c r="F158" s="133" t="s">
        <v>260</v>
      </c>
      <c r="G158" s="134" t="s">
        <v>150</v>
      </c>
      <c r="H158" s="135">
        <v>52.2</v>
      </c>
      <c r="I158" s="136"/>
      <c r="J158" s="136"/>
      <c r="K158" s="137">
        <f>ROUND(P158*H158,2)</f>
        <v>0</v>
      </c>
      <c r="L158" s="133" t="s">
        <v>151</v>
      </c>
      <c r="M158" s="28"/>
      <c r="N158" s="138" t="s">
        <v>1</v>
      </c>
      <c r="O158" s="139" t="s">
        <v>41</v>
      </c>
      <c r="P158" s="140">
        <f>I158+J158</f>
        <v>0</v>
      </c>
      <c r="Q158" s="140">
        <f>ROUND(I158*H158,2)</f>
        <v>0</v>
      </c>
      <c r="R158" s="140">
        <f>ROUND(J158*H158,2)</f>
        <v>0</v>
      </c>
      <c r="T158" s="141">
        <f>S158*H158</f>
        <v>0</v>
      </c>
      <c r="U158" s="141">
        <v>8.9219999999999994E-2</v>
      </c>
      <c r="V158" s="141">
        <f>U158*H158</f>
        <v>4.6572839999999998</v>
      </c>
      <c r="W158" s="141">
        <v>0</v>
      </c>
      <c r="X158" s="142">
        <f>W158*H158</f>
        <v>0</v>
      </c>
      <c r="AR158" s="143" t="s">
        <v>152</v>
      </c>
      <c r="AT158" s="143" t="s">
        <v>147</v>
      </c>
      <c r="AU158" s="143" t="s">
        <v>88</v>
      </c>
      <c r="AY158" s="13" t="s">
        <v>145</v>
      </c>
      <c r="BE158" s="144">
        <f>IF(O158="základní",K158,0)</f>
        <v>0</v>
      </c>
      <c r="BF158" s="144">
        <f>IF(O158="snížená",K158,0)</f>
        <v>0</v>
      </c>
      <c r="BG158" s="144">
        <f>IF(O158="zákl. přenesená",K158,0)</f>
        <v>0</v>
      </c>
      <c r="BH158" s="144">
        <f>IF(O158="sníž. přenesená",K158,0)</f>
        <v>0</v>
      </c>
      <c r="BI158" s="144">
        <f>IF(O158="nulová",K158,0)</f>
        <v>0</v>
      </c>
      <c r="BJ158" s="13" t="s">
        <v>86</v>
      </c>
      <c r="BK158" s="144">
        <f>ROUND(P158*H158,2)</f>
        <v>0</v>
      </c>
      <c r="BL158" s="13" t="s">
        <v>152</v>
      </c>
      <c r="BM158" s="143" t="s">
        <v>498</v>
      </c>
    </row>
    <row r="159" spans="2:65" s="1" customFormat="1" ht="48.75" x14ac:dyDescent="0.2">
      <c r="B159" s="28"/>
      <c r="D159" s="145" t="s">
        <v>154</v>
      </c>
      <c r="F159" s="146" t="s">
        <v>262</v>
      </c>
      <c r="I159" s="147"/>
      <c r="J159" s="147"/>
      <c r="M159" s="28"/>
      <c r="N159" s="148"/>
      <c r="X159" s="52"/>
      <c r="AT159" s="13" t="s">
        <v>154</v>
      </c>
      <c r="AU159" s="13" t="s">
        <v>88</v>
      </c>
    </row>
    <row r="160" spans="2:65" s="1" customFormat="1" ht="24" x14ac:dyDescent="0.2">
      <c r="B160" s="28"/>
      <c r="C160" s="149" t="s">
        <v>228</v>
      </c>
      <c r="D160" s="149" t="s">
        <v>207</v>
      </c>
      <c r="E160" s="150" t="s">
        <v>264</v>
      </c>
      <c r="F160" s="151" t="s">
        <v>265</v>
      </c>
      <c r="G160" s="152" t="s">
        <v>150</v>
      </c>
      <c r="H160" s="153">
        <v>35.329000000000001</v>
      </c>
      <c r="I160" s="154"/>
      <c r="J160" s="155"/>
      <c r="K160" s="156">
        <f>ROUND(P160*H160,2)</f>
        <v>0</v>
      </c>
      <c r="L160" s="151" t="s">
        <v>151</v>
      </c>
      <c r="M160" s="157"/>
      <c r="N160" s="158" t="s">
        <v>1</v>
      </c>
      <c r="O160" s="139" t="s">
        <v>41</v>
      </c>
      <c r="P160" s="140">
        <f>I160+J160</f>
        <v>0</v>
      </c>
      <c r="Q160" s="140">
        <f>ROUND(I160*H160,2)</f>
        <v>0</v>
      </c>
      <c r="R160" s="140">
        <f>ROUND(J160*H160,2)</f>
        <v>0</v>
      </c>
      <c r="T160" s="141">
        <f>S160*H160</f>
        <v>0</v>
      </c>
      <c r="U160" s="141">
        <v>0.13100000000000001</v>
      </c>
      <c r="V160" s="141">
        <f>U160*H160</f>
        <v>4.6280990000000006</v>
      </c>
      <c r="W160" s="141">
        <v>0</v>
      </c>
      <c r="X160" s="142">
        <f>W160*H160</f>
        <v>0</v>
      </c>
      <c r="AR160" s="143" t="s">
        <v>186</v>
      </c>
      <c r="AT160" s="143" t="s">
        <v>207</v>
      </c>
      <c r="AU160" s="143" t="s">
        <v>88</v>
      </c>
      <c r="AY160" s="13" t="s">
        <v>145</v>
      </c>
      <c r="BE160" s="144">
        <f>IF(O160="základní",K160,0)</f>
        <v>0</v>
      </c>
      <c r="BF160" s="144">
        <f>IF(O160="snížená",K160,0)</f>
        <v>0</v>
      </c>
      <c r="BG160" s="144">
        <f>IF(O160="zákl. přenesená",K160,0)</f>
        <v>0</v>
      </c>
      <c r="BH160" s="144">
        <f>IF(O160="sníž. přenesená",K160,0)</f>
        <v>0</v>
      </c>
      <c r="BI160" s="144">
        <f>IF(O160="nulová",K160,0)</f>
        <v>0</v>
      </c>
      <c r="BJ160" s="13" t="s">
        <v>86</v>
      </c>
      <c r="BK160" s="144">
        <f>ROUND(P160*H160,2)</f>
        <v>0</v>
      </c>
      <c r="BL160" s="13" t="s">
        <v>152</v>
      </c>
      <c r="BM160" s="143" t="s">
        <v>499</v>
      </c>
    </row>
    <row r="161" spans="2:65" s="1" customFormat="1" ht="11.25" x14ac:dyDescent="0.2">
      <c r="B161" s="28"/>
      <c r="D161" s="145" t="s">
        <v>154</v>
      </c>
      <c r="F161" s="146" t="s">
        <v>265</v>
      </c>
      <c r="I161" s="147"/>
      <c r="J161" s="147"/>
      <c r="M161" s="28"/>
      <c r="N161" s="148"/>
      <c r="X161" s="52"/>
      <c r="AT161" s="13" t="s">
        <v>154</v>
      </c>
      <c r="AU161" s="13" t="s">
        <v>88</v>
      </c>
    </row>
    <row r="162" spans="2:65" s="1" customFormat="1" ht="24.2" customHeight="1" x14ac:dyDescent="0.2">
      <c r="B162" s="28"/>
      <c r="C162" s="149" t="s">
        <v>233</v>
      </c>
      <c r="D162" s="149" t="s">
        <v>207</v>
      </c>
      <c r="E162" s="150" t="s">
        <v>268</v>
      </c>
      <c r="F162" s="151" t="s">
        <v>269</v>
      </c>
      <c r="G162" s="152" t="s">
        <v>150</v>
      </c>
      <c r="H162" s="153">
        <v>4</v>
      </c>
      <c r="I162" s="154"/>
      <c r="J162" s="155"/>
      <c r="K162" s="156">
        <f>ROUND(P162*H162,2)</f>
        <v>0</v>
      </c>
      <c r="L162" s="151" t="s">
        <v>151</v>
      </c>
      <c r="M162" s="157"/>
      <c r="N162" s="158" t="s">
        <v>1</v>
      </c>
      <c r="O162" s="139" t="s">
        <v>41</v>
      </c>
      <c r="P162" s="140">
        <f>I162+J162</f>
        <v>0</v>
      </c>
      <c r="Q162" s="140">
        <f>ROUND(I162*H162,2)</f>
        <v>0</v>
      </c>
      <c r="R162" s="140">
        <f>ROUND(J162*H162,2)</f>
        <v>0</v>
      </c>
      <c r="T162" s="141">
        <f>S162*H162</f>
        <v>0</v>
      </c>
      <c r="U162" s="141">
        <v>0.13100000000000001</v>
      </c>
      <c r="V162" s="141">
        <f>U162*H162</f>
        <v>0.52400000000000002</v>
      </c>
      <c r="W162" s="141">
        <v>0</v>
      </c>
      <c r="X162" s="142">
        <f>W162*H162</f>
        <v>0</v>
      </c>
      <c r="AR162" s="143" t="s">
        <v>186</v>
      </c>
      <c r="AT162" s="143" t="s">
        <v>207</v>
      </c>
      <c r="AU162" s="143" t="s">
        <v>88</v>
      </c>
      <c r="AY162" s="13" t="s">
        <v>145</v>
      </c>
      <c r="BE162" s="144">
        <f>IF(O162="základní",K162,0)</f>
        <v>0</v>
      </c>
      <c r="BF162" s="144">
        <f>IF(O162="snížená",K162,0)</f>
        <v>0</v>
      </c>
      <c r="BG162" s="144">
        <f>IF(O162="zákl. přenesená",K162,0)</f>
        <v>0</v>
      </c>
      <c r="BH162" s="144">
        <f>IF(O162="sníž. přenesená",K162,0)</f>
        <v>0</v>
      </c>
      <c r="BI162" s="144">
        <f>IF(O162="nulová",K162,0)</f>
        <v>0</v>
      </c>
      <c r="BJ162" s="13" t="s">
        <v>86</v>
      </c>
      <c r="BK162" s="144">
        <f>ROUND(P162*H162,2)</f>
        <v>0</v>
      </c>
      <c r="BL162" s="13" t="s">
        <v>152</v>
      </c>
      <c r="BM162" s="143" t="s">
        <v>500</v>
      </c>
    </row>
    <row r="163" spans="2:65" s="1" customFormat="1" ht="19.5" x14ac:dyDescent="0.2">
      <c r="B163" s="28"/>
      <c r="D163" s="145" t="s">
        <v>154</v>
      </c>
      <c r="F163" s="146" t="s">
        <v>269</v>
      </c>
      <c r="I163" s="147"/>
      <c r="J163" s="147"/>
      <c r="M163" s="28"/>
      <c r="N163" s="148"/>
      <c r="X163" s="52"/>
      <c r="AT163" s="13" t="s">
        <v>154</v>
      </c>
      <c r="AU163" s="13" t="s">
        <v>88</v>
      </c>
    </row>
    <row r="164" spans="2:65" s="1" customFormat="1" ht="37.9" customHeight="1" x14ac:dyDescent="0.2">
      <c r="B164" s="28"/>
      <c r="C164" s="131" t="s">
        <v>238</v>
      </c>
      <c r="D164" s="131" t="s">
        <v>147</v>
      </c>
      <c r="E164" s="132" t="s">
        <v>272</v>
      </c>
      <c r="F164" s="133" t="s">
        <v>273</v>
      </c>
      <c r="G164" s="134" t="s">
        <v>150</v>
      </c>
      <c r="H164" s="135">
        <v>4</v>
      </c>
      <c r="I164" s="136"/>
      <c r="J164" s="136"/>
      <c r="K164" s="137">
        <f>ROUND(P164*H164,2)</f>
        <v>0</v>
      </c>
      <c r="L164" s="133" t="s">
        <v>151</v>
      </c>
      <c r="M164" s="28"/>
      <c r="N164" s="138" t="s">
        <v>1</v>
      </c>
      <c r="O164" s="139" t="s">
        <v>41</v>
      </c>
      <c r="P164" s="140">
        <f>I164+J164</f>
        <v>0</v>
      </c>
      <c r="Q164" s="140">
        <f>ROUND(I164*H164,2)</f>
        <v>0</v>
      </c>
      <c r="R164" s="140">
        <f>ROUND(J164*H164,2)</f>
        <v>0</v>
      </c>
      <c r="T164" s="141">
        <f>S164*H164</f>
        <v>0</v>
      </c>
      <c r="U164" s="141">
        <v>0</v>
      </c>
      <c r="V164" s="141">
        <f>U164*H164</f>
        <v>0</v>
      </c>
      <c r="W164" s="141">
        <v>0</v>
      </c>
      <c r="X164" s="142">
        <f>W164*H164</f>
        <v>0</v>
      </c>
      <c r="AR164" s="143" t="s">
        <v>152</v>
      </c>
      <c r="AT164" s="143" t="s">
        <v>147</v>
      </c>
      <c r="AU164" s="143" t="s">
        <v>88</v>
      </c>
      <c r="AY164" s="13" t="s">
        <v>145</v>
      </c>
      <c r="BE164" s="144">
        <f>IF(O164="základní",K164,0)</f>
        <v>0</v>
      </c>
      <c r="BF164" s="144">
        <f>IF(O164="snížená",K164,0)</f>
        <v>0</v>
      </c>
      <c r="BG164" s="144">
        <f>IF(O164="zákl. přenesená",K164,0)</f>
        <v>0</v>
      </c>
      <c r="BH164" s="144">
        <f>IF(O164="sníž. přenesená",K164,0)</f>
        <v>0</v>
      </c>
      <c r="BI164" s="144">
        <f>IF(O164="nulová",K164,0)</f>
        <v>0</v>
      </c>
      <c r="BJ164" s="13" t="s">
        <v>86</v>
      </c>
      <c r="BK164" s="144">
        <f>ROUND(P164*H164,2)</f>
        <v>0</v>
      </c>
      <c r="BL164" s="13" t="s">
        <v>152</v>
      </c>
      <c r="BM164" s="143" t="s">
        <v>501</v>
      </c>
    </row>
    <row r="165" spans="2:65" s="1" customFormat="1" ht="48.75" x14ac:dyDescent="0.2">
      <c r="B165" s="28"/>
      <c r="D165" s="145" t="s">
        <v>154</v>
      </c>
      <c r="F165" s="146" t="s">
        <v>275</v>
      </c>
      <c r="I165" s="147"/>
      <c r="J165" s="147"/>
      <c r="M165" s="28"/>
      <c r="N165" s="148"/>
      <c r="X165" s="52"/>
      <c r="AT165" s="13" t="s">
        <v>154</v>
      </c>
      <c r="AU165" s="13" t="s">
        <v>88</v>
      </c>
    </row>
    <row r="166" spans="2:65" s="11" customFormat="1" ht="22.9" customHeight="1" x14ac:dyDescent="0.2">
      <c r="B166" s="118"/>
      <c r="D166" s="119" t="s">
        <v>77</v>
      </c>
      <c r="E166" s="129" t="s">
        <v>191</v>
      </c>
      <c r="F166" s="129" t="s">
        <v>276</v>
      </c>
      <c r="I166" s="121"/>
      <c r="J166" s="121"/>
      <c r="K166" s="130">
        <f>BK166</f>
        <v>0</v>
      </c>
      <c r="M166" s="118"/>
      <c r="N166" s="123"/>
      <c r="Q166" s="124">
        <f>SUM(Q167:Q178)</f>
        <v>0</v>
      </c>
      <c r="R166" s="124">
        <f>SUM(R167:R178)</f>
        <v>0</v>
      </c>
      <c r="T166" s="125">
        <f>SUM(T167:T178)</f>
        <v>0</v>
      </c>
      <c r="V166" s="125">
        <f>SUM(V167:V178)</f>
        <v>4.2795442000000001</v>
      </c>
      <c r="X166" s="126">
        <f>SUM(X167:X178)</f>
        <v>0</v>
      </c>
      <c r="AR166" s="119" t="s">
        <v>86</v>
      </c>
      <c r="AT166" s="127" t="s">
        <v>77</v>
      </c>
      <c r="AU166" s="127" t="s">
        <v>86</v>
      </c>
      <c r="AY166" s="119" t="s">
        <v>145</v>
      </c>
      <c r="BK166" s="128">
        <f>SUM(BK167:BK178)</f>
        <v>0</v>
      </c>
    </row>
    <row r="167" spans="2:65" s="1" customFormat="1" ht="33" customHeight="1" x14ac:dyDescent="0.2">
      <c r="B167" s="28"/>
      <c r="C167" s="131" t="s">
        <v>244</v>
      </c>
      <c r="D167" s="131" t="s">
        <v>147</v>
      </c>
      <c r="E167" s="132" t="s">
        <v>441</v>
      </c>
      <c r="F167" s="133" t="s">
        <v>442</v>
      </c>
      <c r="G167" s="134" t="s">
        <v>163</v>
      </c>
      <c r="H167" s="135">
        <v>20.5</v>
      </c>
      <c r="I167" s="136"/>
      <c r="J167" s="136"/>
      <c r="K167" s="137">
        <f>ROUND(P167*H167,2)</f>
        <v>0</v>
      </c>
      <c r="L167" s="133" t="s">
        <v>151</v>
      </c>
      <c r="M167" s="28"/>
      <c r="N167" s="138" t="s">
        <v>1</v>
      </c>
      <c r="O167" s="139" t="s">
        <v>41</v>
      </c>
      <c r="P167" s="140">
        <f>I167+J167</f>
        <v>0</v>
      </c>
      <c r="Q167" s="140">
        <f>ROUND(I167*H167,2)</f>
        <v>0</v>
      </c>
      <c r="R167" s="140">
        <f>ROUND(J167*H167,2)</f>
        <v>0</v>
      </c>
      <c r="T167" s="141">
        <f>S167*H167</f>
        <v>0</v>
      </c>
      <c r="U167" s="141">
        <v>0.1295</v>
      </c>
      <c r="V167" s="141">
        <f>U167*H167</f>
        <v>2.6547499999999999</v>
      </c>
      <c r="W167" s="141">
        <v>0</v>
      </c>
      <c r="X167" s="142">
        <f>W167*H167</f>
        <v>0</v>
      </c>
      <c r="AR167" s="143" t="s">
        <v>152</v>
      </c>
      <c r="AT167" s="143" t="s">
        <v>147</v>
      </c>
      <c r="AU167" s="143" t="s">
        <v>88</v>
      </c>
      <c r="AY167" s="13" t="s">
        <v>145</v>
      </c>
      <c r="BE167" s="144">
        <f>IF(O167="základní",K167,0)</f>
        <v>0</v>
      </c>
      <c r="BF167" s="144">
        <f>IF(O167="snížená",K167,0)</f>
        <v>0</v>
      </c>
      <c r="BG167" s="144">
        <f>IF(O167="zákl. přenesená",K167,0)</f>
        <v>0</v>
      </c>
      <c r="BH167" s="144">
        <f>IF(O167="sníž. přenesená",K167,0)</f>
        <v>0</v>
      </c>
      <c r="BI167" s="144">
        <f>IF(O167="nulová",K167,0)</f>
        <v>0</v>
      </c>
      <c r="BJ167" s="13" t="s">
        <v>86</v>
      </c>
      <c r="BK167" s="144">
        <f>ROUND(P167*H167,2)</f>
        <v>0</v>
      </c>
      <c r="BL167" s="13" t="s">
        <v>152</v>
      </c>
      <c r="BM167" s="143" t="s">
        <v>502</v>
      </c>
    </row>
    <row r="168" spans="2:65" s="1" customFormat="1" ht="29.25" x14ac:dyDescent="0.2">
      <c r="B168" s="28"/>
      <c r="D168" s="145" t="s">
        <v>154</v>
      </c>
      <c r="F168" s="146" t="s">
        <v>444</v>
      </c>
      <c r="I168" s="147"/>
      <c r="J168" s="147"/>
      <c r="M168" s="28"/>
      <c r="N168" s="148"/>
      <c r="X168" s="52"/>
      <c r="AT168" s="13" t="s">
        <v>154</v>
      </c>
      <c r="AU168" s="13" t="s">
        <v>88</v>
      </c>
    </row>
    <row r="169" spans="2:65" s="1" customFormat="1" ht="24.2" customHeight="1" x14ac:dyDescent="0.2">
      <c r="B169" s="28"/>
      <c r="C169" s="149" t="s">
        <v>249</v>
      </c>
      <c r="D169" s="149" t="s">
        <v>207</v>
      </c>
      <c r="E169" s="150" t="s">
        <v>445</v>
      </c>
      <c r="F169" s="151" t="s">
        <v>446</v>
      </c>
      <c r="G169" s="152" t="s">
        <v>163</v>
      </c>
      <c r="H169" s="153">
        <v>20.91</v>
      </c>
      <c r="I169" s="154"/>
      <c r="J169" s="155"/>
      <c r="K169" s="156">
        <f>ROUND(P169*H169,2)</f>
        <v>0</v>
      </c>
      <c r="L169" s="151" t="s">
        <v>151</v>
      </c>
      <c r="M169" s="157"/>
      <c r="N169" s="158" t="s">
        <v>1</v>
      </c>
      <c r="O169" s="139" t="s">
        <v>41</v>
      </c>
      <c r="P169" s="140">
        <f>I169+J169</f>
        <v>0</v>
      </c>
      <c r="Q169" s="140">
        <f>ROUND(I169*H169,2)</f>
        <v>0</v>
      </c>
      <c r="R169" s="140">
        <f>ROUND(J169*H169,2)</f>
        <v>0</v>
      </c>
      <c r="T169" s="141">
        <f>S169*H169</f>
        <v>0</v>
      </c>
      <c r="U169" s="141">
        <v>5.6120000000000003E-2</v>
      </c>
      <c r="V169" s="141">
        <f>U169*H169</f>
        <v>1.1734692</v>
      </c>
      <c r="W169" s="141">
        <v>0</v>
      </c>
      <c r="X169" s="142">
        <f>W169*H169</f>
        <v>0</v>
      </c>
      <c r="AR169" s="143" t="s">
        <v>186</v>
      </c>
      <c r="AT169" s="143" t="s">
        <v>207</v>
      </c>
      <c r="AU169" s="143" t="s">
        <v>88</v>
      </c>
      <c r="AY169" s="13" t="s">
        <v>145</v>
      </c>
      <c r="BE169" s="144">
        <f>IF(O169="základní",K169,0)</f>
        <v>0</v>
      </c>
      <c r="BF169" s="144">
        <f>IF(O169="snížená",K169,0)</f>
        <v>0</v>
      </c>
      <c r="BG169" s="144">
        <f>IF(O169="zákl. přenesená",K169,0)</f>
        <v>0</v>
      </c>
      <c r="BH169" s="144">
        <f>IF(O169="sníž. přenesená",K169,0)</f>
        <v>0</v>
      </c>
      <c r="BI169" s="144">
        <f>IF(O169="nulová",K169,0)</f>
        <v>0</v>
      </c>
      <c r="BJ169" s="13" t="s">
        <v>86</v>
      </c>
      <c r="BK169" s="144">
        <f>ROUND(P169*H169,2)</f>
        <v>0</v>
      </c>
      <c r="BL169" s="13" t="s">
        <v>152</v>
      </c>
      <c r="BM169" s="143" t="s">
        <v>503</v>
      </c>
    </row>
    <row r="170" spans="2:65" s="1" customFormat="1" ht="11.25" x14ac:dyDescent="0.2">
      <c r="B170" s="28"/>
      <c r="D170" s="145" t="s">
        <v>154</v>
      </c>
      <c r="F170" s="146" t="s">
        <v>446</v>
      </c>
      <c r="I170" s="147"/>
      <c r="J170" s="147"/>
      <c r="M170" s="28"/>
      <c r="N170" s="148"/>
      <c r="X170" s="52"/>
      <c r="AT170" s="13" t="s">
        <v>154</v>
      </c>
      <c r="AU170" s="13" t="s">
        <v>88</v>
      </c>
    </row>
    <row r="171" spans="2:65" s="1" customFormat="1" ht="24.2" customHeight="1" x14ac:dyDescent="0.2">
      <c r="B171" s="28"/>
      <c r="C171" s="131" t="s">
        <v>8</v>
      </c>
      <c r="D171" s="131" t="s">
        <v>147</v>
      </c>
      <c r="E171" s="132" t="s">
        <v>291</v>
      </c>
      <c r="F171" s="133" t="s">
        <v>292</v>
      </c>
      <c r="G171" s="134" t="s">
        <v>163</v>
      </c>
      <c r="H171" s="135">
        <v>3.5</v>
      </c>
      <c r="I171" s="136"/>
      <c r="J171" s="136"/>
      <c r="K171" s="137">
        <f>ROUND(P171*H171,2)</f>
        <v>0</v>
      </c>
      <c r="L171" s="133" t="s">
        <v>151</v>
      </c>
      <c r="M171" s="28"/>
      <c r="N171" s="138" t="s">
        <v>1</v>
      </c>
      <c r="O171" s="139" t="s">
        <v>41</v>
      </c>
      <c r="P171" s="140">
        <f>I171+J171</f>
        <v>0</v>
      </c>
      <c r="Q171" s="140">
        <f>ROUND(I171*H171,2)</f>
        <v>0</v>
      </c>
      <c r="R171" s="140">
        <f>ROUND(J171*H171,2)</f>
        <v>0</v>
      </c>
      <c r="T171" s="141">
        <f>S171*H171</f>
        <v>0</v>
      </c>
      <c r="U171" s="141">
        <v>0.10095</v>
      </c>
      <c r="V171" s="141">
        <f>U171*H171</f>
        <v>0.353325</v>
      </c>
      <c r="W171" s="141">
        <v>0</v>
      </c>
      <c r="X171" s="142">
        <f>W171*H171</f>
        <v>0</v>
      </c>
      <c r="AR171" s="143" t="s">
        <v>152</v>
      </c>
      <c r="AT171" s="143" t="s">
        <v>147</v>
      </c>
      <c r="AU171" s="143" t="s">
        <v>88</v>
      </c>
      <c r="AY171" s="13" t="s">
        <v>145</v>
      </c>
      <c r="BE171" s="144">
        <f>IF(O171="základní",K171,0)</f>
        <v>0</v>
      </c>
      <c r="BF171" s="144">
        <f>IF(O171="snížená",K171,0)</f>
        <v>0</v>
      </c>
      <c r="BG171" s="144">
        <f>IF(O171="zákl. přenesená",K171,0)</f>
        <v>0</v>
      </c>
      <c r="BH171" s="144">
        <f>IF(O171="sníž. přenesená",K171,0)</f>
        <v>0</v>
      </c>
      <c r="BI171" s="144">
        <f>IF(O171="nulová",K171,0)</f>
        <v>0</v>
      </c>
      <c r="BJ171" s="13" t="s">
        <v>86</v>
      </c>
      <c r="BK171" s="144">
        <f>ROUND(P171*H171,2)</f>
        <v>0</v>
      </c>
      <c r="BL171" s="13" t="s">
        <v>152</v>
      </c>
      <c r="BM171" s="143" t="s">
        <v>504</v>
      </c>
    </row>
    <row r="172" spans="2:65" s="1" customFormat="1" ht="29.25" x14ac:dyDescent="0.2">
      <c r="B172" s="28"/>
      <c r="D172" s="145" t="s">
        <v>154</v>
      </c>
      <c r="F172" s="146" t="s">
        <v>294</v>
      </c>
      <c r="I172" s="147"/>
      <c r="J172" s="147"/>
      <c r="M172" s="28"/>
      <c r="N172" s="148"/>
      <c r="X172" s="52"/>
      <c r="AT172" s="13" t="s">
        <v>154</v>
      </c>
      <c r="AU172" s="13" t="s">
        <v>88</v>
      </c>
    </row>
    <row r="173" spans="2:65" s="1" customFormat="1" ht="24.2" customHeight="1" x14ac:dyDescent="0.2">
      <c r="B173" s="28"/>
      <c r="C173" s="149" t="s">
        <v>258</v>
      </c>
      <c r="D173" s="149" t="s">
        <v>207</v>
      </c>
      <c r="E173" s="150" t="s">
        <v>449</v>
      </c>
      <c r="F173" s="151" t="s">
        <v>450</v>
      </c>
      <c r="G173" s="152" t="s">
        <v>163</v>
      </c>
      <c r="H173" s="153">
        <v>3.5</v>
      </c>
      <c r="I173" s="154"/>
      <c r="J173" s="155"/>
      <c r="K173" s="156">
        <f>ROUND(P173*H173,2)</f>
        <v>0</v>
      </c>
      <c r="L173" s="151" t="s">
        <v>151</v>
      </c>
      <c r="M173" s="157"/>
      <c r="N173" s="158" t="s">
        <v>1</v>
      </c>
      <c r="O173" s="139" t="s">
        <v>41</v>
      </c>
      <c r="P173" s="140">
        <f>I173+J173</f>
        <v>0</v>
      </c>
      <c r="Q173" s="140">
        <f>ROUND(I173*H173,2)</f>
        <v>0</v>
      </c>
      <c r="R173" s="140">
        <f>ROUND(J173*H173,2)</f>
        <v>0</v>
      </c>
      <c r="T173" s="141">
        <f>S173*H173</f>
        <v>0</v>
      </c>
      <c r="U173" s="141">
        <v>2.8000000000000001E-2</v>
      </c>
      <c r="V173" s="141">
        <f>U173*H173</f>
        <v>9.8000000000000004E-2</v>
      </c>
      <c r="W173" s="141">
        <v>0</v>
      </c>
      <c r="X173" s="142">
        <f>W173*H173</f>
        <v>0</v>
      </c>
      <c r="AR173" s="143" t="s">
        <v>186</v>
      </c>
      <c r="AT173" s="143" t="s">
        <v>207</v>
      </c>
      <c r="AU173" s="143" t="s">
        <v>88</v>
      </c>
      <c r="AY173" s="13" t="s">
        <v>145</v>
      </c>
      <c r="BE173" s="144">
        <f>IF(O173="základní",K173,0)</f>
        <v>0</v>
      </c>
      <c r="BF173" s="144">
        <f>IF(O173="snížená",K173,0)</f>
        <v>0</v>
      </c>
      <c r="BG173" s="144">
        <f>IF(O173="zákl. přenesená",K173,0)</f>
        <v>0</v>
      </c>
      <c r="BH173" s="144">
        <f>IF(O173="sníž. přenesená",K173,0)</f>
        <v>0</v>
      </c>
      <c r="BI173" s="144">
        <f>IF(O173="nulová",K173,0)</f>
        <v>0</v>
      </c>
      <c r="BJ173" s="13" t="s">
        <v>86</v>
      </c>
      <c r="BK173" s="144">
        <f>ROUND(P173*H173,2)</f>
        <v>0</v>
      </c>
      <c r="BL173" s="13" t="s">
        <v>152</v>
      </c>
      <c r="BM173" s="143" t="s">
        <v>505</v>
      </c>
    </row>
    <row r="174" spans="2:65" s="1" customFormat="1" ht="11.25" x14ac:dyDescent="0.2">
      <c r="B174" s="28"/>
      <c r="D174" s="145" t="s">
        <v>154</v>
      </c>
      <c r="F174" s="146" t="s">
        <v>450</v>
      </c>
      <c r="I174" s="147"/>
      <c r="J174" s="147"/>
      <c r="M174" s="28"/>
      <c r="N174" s="148"/>
      <c r="X174" s="52"/>
      <c r="AT174" s="13" t="s">
        <v>154</v>
      </c>
      <c r="AU174" s="13" t="s">
        <v>88</v>
      </c>
    </row>
    <row r="175" spans="2:65" s="1" customFormat="1" ht="24.2" customHeight="1" x14ac:dyDescent="0.2">
      <c r="B175" s="28"/>
      <c r="C175" s="131" t="s">
        <v>263</v>
      </c>
      <c r="D175" s="131" t="s">
        <v>147</v>
      </c>
      <c r="E175" s="132" t="s">
        <v>300</v>
      </c>
      <c r="F175" s="133" t="s">
        <v>301</v>
      </c>
      <c r="G175" s="134" t="s">
        <v>150</v>
      </c>
      <c r="H175" s="135">
        <v>36</v>
      </c>
      <c r="I175" s="136"/>
      <c r="J175" s="136"/>
      <c r="K175" s="137">
        <f>ROUND(P175*H175,2)</f>
        <v>0</v>
      </c>
      <c r="L175" s="133" t="s">
        <v>151</v>
      </c>
      <c r="M175" s="28"/>
      <c r="N175" s="138" t="s">
        <v>1</v>
      </c>
      <c r="O175" s="139" t="s">
        <v>41</v>
      </c>
      <c r="P175" s="140">
        <f>I175+J175</f>
        <v>0</v>
      </c>
      <c r="Q175" s="140">
        <f>ROUND(I175*H175,2)</f>
        <v>0</v>
      </c>
      <c r="R175" s="140">
        <f>ROUND(J175*H175,2)</f>
        <v>0</v>
      </c>
      <c r="T175" s="141">
        <f>S175*H175</f>
        <v>0</v>
      </c>
      <c r="U175" s="141">
        <v>0</v>
      </c>
      <c r="V175" s="141">
        <f>U175*H175</f>
        <v>0</v>
      </c>
      <c r="W175" s="141">
        <v>0</v>
      </c>
      <c r="X175" s="142">
        <f>W175*H175</f>
        <v>0</v>
      </c>
      <c r="AR175" s="143" t="s">
        <v>152</v>
      </c>
      <c r="AT175" s="143" t="s">
        <v>147</v>
      </c>
      <c r="AU175" s="143" t="s">
        <v>88</v>
      </c>
      <c r="AY175" s="13" t="s">
        <v>145</v>
      </c>
      <c r="BE175" s="144">
        <f>IF(O175="základní",K175,0)</f>
        <v>0</v>
      </c>
      <c r="BF175" s="144">
        <f>IF(O175="snížená",K175,0)</f>
        <v>0</v>
      </c>
      <c r="BG175" s="144">
        <f>IF(O175="zákl. přenesená",K175,0)</f>
        <v>0</v>
      </c>
      <c r="BH175" s="144">
        <f>IF(O175="sníž. přenesená",K175,0)</f>
        <v>0</v>
      </c>
      <c r="BI175" s="144">
        <f>IF(O175="nulová",K175,0)</f>
        <v>0</v>
      </c>
      <c r="BJ175" s="13" t="s">
        <v>86</v>
      </c>
      <c r="BK175" s="144">
        <f>ROUND(P175*H175,2)</f>
        <v>0</v>
      </c>
      <c r="BL175" s="13" t="s">
        <v>152</v>
      </c>
      <c r="BM175" s="143" t="s">
        <v>506</v>
      </c>
    </row>
    <row r="176" spans="2:65" s="1" customFormat="1" ht="39" x14ac:dyDescent="0.2">
      <c r="B176" s="28"/>
      <c r="D176" s="145" t="s">
        <v>154</v>
      </c>
      <c r="F176" s="146" t="s">
        <v>303</v>
      </c>
      <c r="I176" s="147"/>
      <c r="J176" s="147"/>
      <c r="M176" s="28"/>
      <c r="N176" s="148"/>
      <c r="X176" s="52"/>
      <c r="AT176" s="13" t="s">
        <v>154</v>
      </c>
      <c r="AU176" s="13" t="s">
        <v>88</v>
      </c>
    </row>
    <row r="177" spans="2:65" s="1" customFormat="1" ht="33" customHeight="1" x14ac:dyDescent="0.2">
      <c r="B177" s="28"/>
      <c r="C177" s="131" t="s">
        <v>267</v>
      </c>
      <c r="D177" s="131" t="s">
        <v>147</v>
      </c>
      <c r="E177" s="132" t="s">
        <v>468</v>
      </c>
      <c r="F177" s="133" t="s">
        <v>469</v>
      </c>
      <c r="G177" s="134" t="s">
        <v>150</v>
      </c>
      <c r="H177" s="135">
        <v>19</v>
      </c>
      <c r="I177" s="136"/>
      <c r="J177" s="136"/>
      <c r="K177" s="137">
        <f>ROUND(P177*H177,2)</f>
        <v>0</v>
      </c>
      <c r="L177" s="133" t="s">
        <v>1</v>
      </c>
      <c r="M177" s="28"/>
      <c r="N177" s="138" t="s">
        <v>1</v>
      </c>
      <c r="O177" s="139" t="s">
        <v>41</v>
      </c>
      <c r="P177" s="140">
        <f>I177+J177</f>
        <v>0</v>
      </c>
      <c r="Q177" s="140">
        <f>ROUND(I177*H177,2)</f>
        <v>0</v>
      </c>
      <c r="R177" s="140">
        <f>ROUND(J177*H177,2)</f>
        <v>0</v>
      </c>
      <c r="T177" s="141">
        <f>S177*H177</f>
        <v>0</v>
      </c>
      <c r="U177" s="141">
        <v>0</v>
      </c>
      <c r="V177" s="141">
        <f>U177*H177</f>
        <v>0</v>
      </c>
      <c r="W177" s="141">
        <v>0</v>
      </c>
      <c r="X177" s="142">
        <f>W177*H177</f>
        <v>0</v>
      </c>
      <c r="AR177" s="143" t="s">
        <v>152</v>
      </c>
      <c r="AT177" s="143" t="s">
        <v>147</v>
      </c>
      <c r="AU177" s="143" t="s">
        <v>88</v>
      </c>
      <c r="AY177" s="13" t="s">
        <v>145</v>
      </c>
      <c r="BE177" s="144">
        <f>IF(O177="základní",K177,0)</f>
        <v>0</v>
      </c>
      <c r="BF177" s="144">
        <f>IF(O177="snížená",K177,0)</f>
        <v>0</v>
      </c>
      <c r="BG177" s="144">
        <f>IF(O177="zákl. přenesená",K177,0)</f>
        <v>0</v>
      </c>
      <c r="BH177" s="144">
        <f>IF(O177="sníž. přenesená",K177,0)</f>
        <v>0</v>
      </c>
      <c r="BI177" s="144">
        <f>IF(O177="nulová",K177,0)</f>
        <v>0</v>
      </c>
      <c r="BJ177" s="13" t="s">
        <v>86</v>
      </c>
      <c r="BK177" s="144">
        <f>ROUND(P177*H177,2)</f>
        <v>0</v>
      </c>
      <c r="BL177" s="13" t="s">
        <v>152</v>
      </c>
      <c r="BM177" s="143" t="s">
        <v>507</v>
      </c>
    </row>
    <row r="178" spans="2:65" s="1" customFormat="1" ht="19.5" x14ac:dyDescent="0.2">
      <c r="B178" s="28"/>
      <c r="D178" s="145" t="s">
        <v>154</v>
      </c>
      <c r="F178" s="146" t="s">
        <v>469</v>
      </c>
      <c r="I178" s="147"/>
      <c r="J178" s="147"/>
      <c r="M178" s="28"/>
      <c r="N178" s="148"/>
      <c r="X178" s="52"/>
      <c r="AT178" s="13" t="s">
        <v>154</v>
      </c>
      <c r="AU178" s="13" t="s">
        <v>88</v>
      </c>
    </row>
    <row r="179" spans="2:65" s="11" customFormat="1" ht="22.9" customHeight="1" x14ac:dyDescent="0.2">
      <c r="B179" s="118"/>
      <c r="D179" s="119" t="s">
        <v>77</v>
      </c>
      <c r="E179" s="129" t="s">
        <v>304</v>
      </c>
      <c r="F179" s="129" t="s">
        <v>305</v>
      </c>
      <c r="I179" s="121"/>
      <c r="J179" s="121"/>
      <c r="K179" s="130">
        <f>BK179</f>
        <v>0</v>
      </c>
      <c r="M179" s="118"/>
      <c r="N179" s="123"/>
      <c r="Q179" s="124">
        <f>SUM(Q180:Q185)</f>
        <v>0</v>
      </c>
      <c r="R179" s="124">
        <f>SUM(R180:R185)</f>
        <v>0</v>
      </c>
      <c r="T179" s="125">
        <f>SUM(T180:T185)</f>
        <v>0</v>
      </c>
      <c r="V179" s="125">
        <f>SUM(V180:V185)</f>
        <v>0</v>
      </c>
      <c r="X179" s="126">
        <f>SUM(X180:X185)</f>
        <v>0</v>
      </c>
      <c r="AR179" s="119" t="s">
        <v>86</v>
      </c>
      <c r="AT179" s="127" t="s">
        <v>77</v>
      </c>
      <c r="AU179" s="127" t="s">
        <v>86</v>
      </c>
      <c r="AY179" s="119" t="s">
        <v>145</v>
      </c>
      <c r="BK179" s="128">
        <f>SUM(BK180:BK185)</f>
        <v>0</v>
      </c>
    </row>
    <row r="180" spans="2:65" s="1" customFormat="1" ht="24" x14ac:dyDescent="0.2">
      <c r="B180" s="28"/>
      <c r="C180" s="131" t="s">
        <v>271</v>
      </c>
      <c r="D180" s="131" t="s">
        <v>147</v>
      </c>
      <c r="E180" s="132" t="s">
        <v>307</v>
      </c>
      <c r="F180" s="133" t="s">
        <v>308</v>
      </c>
      <c r="G180" s="134" t="s">
        <v>194</v>
      </c>
      <c r="H180" s="135">
        <v>32.49</v>
      </c>
      <c r="I180" s="136"/>
      <c r="J180" s="136"/>
      <c r="K180" s="137">
        <f>ROUND(P180*H180,2)</f>
        <v>0</v>
      </c>
      <c r="L180" s="133" t="s">
        <v>151</v>
      </c>
      <c r="M180" s="28"/>
      <c r="N180" s="138" t="s">
        <v>1</v>
      </c>
      <c r="O180" s="139" t="s">
        <v>41</v>
      </c>
      <c r="P180" s="140">
        <f>I180+J180</f>
        <v>0</v>
      </c>
      <c r="Q180" s="140">
        <f>ROUND(I180*H180,2)</f>
        <v>0</v>
      </c>
      <c r="R180" s="140">
        <f>ROUND(J180*H180,2)</f>
        <v>0</v>
      </c>
      <c r="T180" s="141">
        <f>S180*H180</f>
        <v>0</v>
      </c>
      <c r="U180" s="141">
        <v>0</v>
      </c>
      <c r="V180" s="141">
        <f>U180*H180</f>
        <v>0</v>
      </c>
      <c r="W180" s="141">
        <v>0</v>
      </c>
      <c r="X180" s="142">
        <f>W180*H180</f>
        <v>0</v>
      </c>
      <c r="AR180" s="143" t="s">
        <v>152</v>
      </c>
      <c r="AT180" s="143" t="s">
        <v>147</v>
      </c>
      <c r="AU180" s="143" t="s">
        <v>88</v>
      </c>
      <c r="AY180" s="13" t="s">
        <v>145</v>
      </c>
      <c r="BE180" s="144">
        <f>IF(O180="základní",K180,0)</f>
        <v>0</v>
      </c>
      <c r="BF180" s="144">
        <f>IF(O180="snížená",K180,0)</f>
        <v>0</v>
      </c>
      <c r="BG180" s="144">
        <f>IF(O180="zákl. přenesená",K180,0)</f>
        <v>0</v>
      </c>
      <c r="BH180" s="144">
        <f>IF(O180="sníž. přenesená",K180,0)</f>
        <v>0</v>
      </c>
      <c r="BI180" s="144">
        <f>IF(O180="nulová",K180,0)</f>
        <v>0</v>
      </c>
      <c r="BJ180" s="13" t="s">
        <v>86</v>
      </c>
      <c r="BK180" s="144">
        <f>ROUND(P180*H180,2)</f>
        <v>0</v>
      </c>
      <c r="BL180" s="13" t="s">
        <v>152</v>
      </c>
      <c r="BM180" s="143" t="s">
        <v>508</v>
      </c>
    </row>
    <row r="181" spans="2:65" s="1" customFormat="1" ht="19.5" x14ac:dyDescent="0.2">
      <c r="B181" s="28"/>
      <c r="D181" s="145" t="s">
        <v>154</v>
      </c>
      <c r="F181" s="146" t="s">
        <v>310</v>
      </c>
      <c r="I181" s="147"/>
      <c r="J181" s="147"/>
      <c r="M181" s="28"/>
      <c r="N181" s="148"/>
      <c r="X181" s="52"/>
      <c r="AT181" s="13" t="s">
        <v>154</v>
      </c>
      <c r="AU181" s="13" t="s">
        <v>88</v>
      </c>
    </row>
    <row r="182" spans="2:65" s="1" customFormat="1" ht="24.2" customHeight="1" x14ac:dyDescent="0.2">
      <c r="B182" s="28"/>
      <c r="C182" s="131" t="s">
        <v>277</v>
      </c>
      <c r="D182" s="131" t="s">
        <v>147</v>
      </c>
      <c r="E182" s="132" t="s">
        <v>312</v>
      </c>
      <c r="F182" s="133" t="s">
        <v>313</v>
      </c>
      <c r="G182" s="134" t="s">
        <v>194</v>
      </c>
      <c r="H182" s="135">
        <v>292.41000000000003</v>
      </c>
      <c r="I182" s="136"/>
      <c r="J182" s="136"/>
      <c r="K182" s="137">
        <f>ROUND(P182*H182,2)</f>
        <v>0</v>
      </c>
      <c r="L182" s="133" t="s">
        <v>151</v>
      </c>
      <c r="M182" s="28"/>
      <c r="N182" s="138" t="s">
        <v>1</v>
      </c>
      <c r="O182" s="139" t="s">
        <v>41</v>
      </c>
      <c r="P182" s="140">
        <f>I182+J182</f>
        <v>0</v>
      </c>
      <c r="Q182" s="140">
        <f>ROUND(I182*H182,2)</f>
        <v>0</v>
      </c>
      <c r="R182" s="140">
        <f>ROUND(J182*H182,2)</f>
        <v>0</v>
      </c>
      <c r="T182" s="141">
        <f>S182*H182</f>
        <v>0</v>
      </c>
      <c r="U182" s="141">
        <v>0</v>
      </c>
      <c r="V182" s="141">
        <f>U182*H182</f>
        <v>0</v>
      </c>
      <c r="W182" s="141">
        <v>0</v>
      </c>
      <c r="X182" s="142">
        <f>W182*H182</f>
        <v>0</v>
      </c>
      <c r="AR182" s="143" t="s">
        <v>152</v>
      </c>
      <c r="AT182" s="143" t="s">
        <v>147</v>
      </c>
      <c r="AU182" s="143" t="s">
        <v>88</v>
      </c>
      <c r="AY182" s="13" t="s">
        <v>145</v>
      </c>
      <c r="BE182" s="144">
        <f>IF(O182="základní",K182,0)</f>
        <v>0</v>
      </c>
      <c r="BF182" s="144">
        <f>IF(O182="snížená",K182,0)</f>
        <v>0</v>
      </c>
      <c r="BG182" s="144">
        <f>IF(O182="zákl. přenesená",K182,0)</f>
        <v>0</v>
      </c>
      <c r="BH182" s="144">
        <f>IF(O182="sníž. přenesená",K182,0)</f>
        <v>0</v>
      </c>
      <c r="BI182" s="144">
        <f>IF(O182="nulová",K182,0)</f>
        <v>0</v>
      </c>
      <c r="BJ182" s="13" t="s">
        <v>86</v>
      </c>
      <c r="BK182" s="144">
        <f>ROUND(P182*H182,2)</f>
        <v>0</v>
      </c>
      <c r="BL182" s="13" t="s">
        <v>152</v>
      </c>
      <c r="BM182" s="143" t="s">
        <v>509</v>
      </c>
    </row>
    <row r="183" spans="2:65" s="1" customFormat="1" ht="29.25" x14ac:dyDescent="0.2">
      <c r="B183" s="28"/>
      <c r="D183" s="145" t="s">
        <v>154</v>
      </c>
      <c r="F183" s="146" t="s">
        <v>315</v>
      </c>
      <c r="I183" s="147"/>
      <c r="J183" s="147"/>
      <c r="M183" s="28"/>
      <c r="N183" s="148"/>
      <c r="X183" s="52"/>
      <c r="AT183" s="13" t="s">
        <v>154</v>
      </c>
      <c r="AU183" s="13" t="s">
        <v>88</v>
      </c>
    </row>
    <row r="184" spans="2:65" s="1" customFormat="1" ht="44.25" customHeight="1" x14ac:dyDescent="0.2">
      <c r="B184" s="28"/>
      <c r="C184" s="131" t="s">
        <v>282</v>
      </c>
      <c r="D184" s="131" t="s">
        <v>147</v>
      </c>
      <c r="E184" s="132" t="s">
        <v>317</v>
      </c>
      <c r="F184" s="133" t="s">
        <v>196</v>
      </c>
      <c r="G184" s="134" t="s">
        <v>194</v>
      </c>
      <c r="H184" s="135">
        <v>32.49</v>
      </c>
      <c r="I184" s="136"/>
      <c r="J184" s="136"/>
      <c r="K184" s="137">
        <f>ROUND(P184*H184,2)</f>
        <v>0</v>
      </c>
      <c r="L184" s="133" t="s">
        <v>151</v>
      </c>
      <c r="M184" s="28"/>
      <c r="N184" s="138" t="s">
        <v>1</v>
      </c>
      <c r="O184" s="139" t="s">
        <v>41</v>
      </c>
      <c r="P184" s="140">
        <f>I184+J184</f>
        <v>0</v>
      </c>
      <c r="Q184" s="140">
        <f>ROUND(I184*H184,2)</f>
        <v>0</v>
      </c>
      <c r="R184" s="140">
        <f>ROUND(J184*H184,2)</f>
        <v>0</v>
      </c>
      <c r="T184" s="141">
        <f>S184*H184</f>
        <v>0</v>
      </c>
      <c r="U184" s="141">
        <v>0</v>
      </c>
      <c r="V184" s="141">
        <f>U184*H184</f>
        <v>0</v>
      </c>
      <c r="W184" s="141">
        <v>0</v>
      </c>
      <c r="X184" s="142">
        <f>W184*H184</f>
        <v>0</v>
      </c>
      <c r="AR184" s="143" t="s">
        <v>152</v>
      </c>
      <c r="AT184" s="143" t="s">
        <v>147</v>
      </c>
      <c r="AU184" s="143" t="s">
        <v>88</v>
      </c>
      <c r="AY184" s="13" t="s">
        <v>145</v>
      </c>
      <c r="BE184" s="144">
        <f>IF(O184="základní",K184,0)</f>
        <v>0</v>
      </c>
      <c r="BF184" s="144">
        <f>IF(O184="snížená",K184,0)</f>
        <v>0</v>
      </c>
      <c r="BG184" s="144">
        <f>IF(O184="zákl. přenesená",K184,0)</f>
        <v>0</v>
      </c>
      <c r="BH184" s="144">
        <f>IF(O184="sníž. přenesená",K184,0)</f>
        <v>0</v>
      </c>
      <c r="BI184" s="144">
        <f>IF(O184="nulová",K184,0)</f>
        <v>0</v>
      </c>
      <c r="BJ184" s="13" t="s">
        <v>86</v>
      </c>
      <c r="BK184" s="144">
        <f>ROUND(P184*H184,2)</f>
        <v>0</v>
      </c>
      <c r="BL184" s="13" t="s">
        <v>152</v>
      </c>
      <c r="BM184" s="143" t="s">
        <v>510</v>
      </c>
    </row>
    <row r="185" spans="2:65" s="1" customFormat="1" ht="29.25" x14ac:dyDescent="0.2">
      <c r="B185" s="28"/>
      <c r="D185" s="145" t="s">
        <v>154</v>
      </c>
      <c r="F185" s="146" t="s">
        <v>196</v>
      </c>
      <c r="I185" s="147"/>
      <c r="J185" s="147"/>
      <c r="M185" s="28"/>
      <c r="N185" s="148"/>
      <c r="X185" s="52"/>
      <c r="AT185" s="13" t="s">
        <v>154</v>
      </c>
      <c r="AU185" s="13" t="s">
        <v>88</v>
      </c>
    </row>
    <row r="186" spans="2:65" s="11" customFormat="1" ht="22.9" customHeight="1" x14ac:dyDescent="0.2">
      <c r="B186" s="118"/>
      <c r="D186" s="119" t="s">
        <v>77</v>
      </c>
      <c r="E186" s="129" t="s">
        <v>319</v>
      </c>
      <c r="F186" s="129" t="s">
        <v>320</v>
      </c>
      <c r="I186" s="121"/>
      <c r="J186" s="121"/>
      <c r="K186" s="130">
        <f>BK186</f>
        <v>0</v>
      </c>
      <c r="M186" s="118"/>
      <c r="N186" s="123"/>
      <c r="Q186" s="124">
        <f>SUM(Q187:Q188)</f>
        <v>0</v>
      </c>
      <c r="R186" s="124">
        <f>SUM(R187:R188)</f>
        <v>0</v>
      </c>
      <c r="T186" s="125">
        <f>SUM(T187:T188)</f>
        <v>0</v>
      </c>
      <c r="V186" s="125">
        <f>SUM(V187:V188)</f>
        <v>0</v>
      </c>
      <c r="X186" s="126">
        <f>SUM(X187:X188)</f>
        <v>0</v>
      </c>
      <c r="AR186" s="119" t="s">
        <v>86</v>
      </c>
      <c r="AT186" s="127" t="s">
        <v>77</v>
      </c>
      <c r="AU186" s="127" t="s">
        <v>86</v>
      </c>
      <c r="AY186" s="119" t="s">
        <v>145</v>
      </c>
      <c r="BK186" s="128">
        <f>SUM(BK187:BK188)</f>
        <v>0</v>
      </c>
    </row>
    <row r="187" spans="2:65" s="1" customFormat="1" ht="24.2" customHeight="1" x14ac:dyDescent="0.2">
      <c r="B187" s="28"/>
      <c r="C187" s="131" t="s">
        <v>286</v>
      </c>
      <c r="D187" s="131" t="s">
        <v>147</v>
      </c>
      <c r="E187" s="132" t="s">
        <v>322</v>
      </c>
      <c r="F187" s="133" t="s">
        <v>323</v>
      </c>
      <c r="G187" s="134" t="s">
        <v>194</v>
      </c>
      <c r="H187" s="135">
        <v>14.715999999999999</v>
      </c>
      <c r="I187" s="136"/>
      <c r="J187" s="136"/>
      <c r="K187" s="137">
        <f>ROUND(P187*H187,2)</f>
        <v>0</v>
      </c>
      <c r="L187" s="133" t="s">
        <v>151</v>
      </c>
      <c r="M187" s="28"/>
      <c r="N187" s="138" t="s">
        <v>1</v>
      </c>
      <c r="O187" s="139" t="s">
        <v>41</v>
      </c>
      <c r="P187" s="140">
        <f>I187+J187</f>
        <v>0</v>
      </c>
      <c r="Q187" s="140">
        <f>ROUND(I187*H187,2)</f>
        <v>0</v>
      </c>
      <c r="R187" s="140">
        <f>ROUND(J187*H187,2)</f>
        <v>0</v>
      </c>
      <c r="T187" s="141">
        <f>S187*H187</f>
        <v>0</v>
      </c>
      <c r="U187" s="141">
        <v>0</v>
      </c>
      <c r="V187" s="141">
        <f>U187*H187</f>
        <v>0</v>
      </c>
      <c r="W187" s="141">
        <v>0</v>
      </c>
      <c r="X187" s="142">
        <f>W187*H187</f>
        <v>0</v>
      </c>
      <c r="AR187" s="143" t="s">
        <v>152</v>
      </c>
      <c r="AT187" s="143" t="s">
        <v>147</v>
      </c>
      <c r="AU187" s="143" t="s">
        <v>88</v>
      </c>
      <c r="AY187" s="13" t="s">
        <v>145</v>
      </c>
      <c r="BE187" s="144">
        <f>IF(O187="základní",K187,0)</f>
        <v>0</v>
      </c>
      <c r="BF187" s="144">
        <f>IF(O187="snížená",K187,0)</f>
        <v>0</v>
      </c>
      <c r="BG187" s="144">
        <f>IF(O187="zákl. přenesená",K187,0)</f>
        <v>0</v>
      </c>
      <c r="BH187" s="144">
        <f>IF(O187="sníž. přenesená",K187,0)</f>
        <v>0</v>
      </c>
      <c r="BI187" s="144">
        <f>IF(O187="nulová",K187,0)</f>
        <v>0</v>
      </c>
      <c r="BJ187" s="13" t="s">
        <v>86</v>
      </c>
      <c r="BK187" s="144">
        <f>ROUND(P187*H187,2)</f>
        <v>0</v>
      </c>
      <c r="BL187" s="13" t="s">
        <v>152</v>
      </c>
      <c r="BM187" s="143" t="s">
        <v>511</v>
      </c>
    </row>
    <row r="188" spans="2:65" s="1" customFormat="1" ht="19.5" x14ac:dyDescent="0.2">
      <c r="B188" s="28"/>
      <c r="D188" s="145" t="s">
        <v>154</v>
      </c>
      <c r="F188" s="146" t="s">
        <v>325</v>
      </c>
      <c r="I188" s="147"/>
      <c r="J188" s="147"/>
      <c r="M188" s="28"/>
      <c r="N188" s="159"/>
      <c r="O188" s="160"/>
      <c r="P188" s="160"/>
      <c r="Q188" s="160"/>
      <c r="R188" s="160"/>
      <c r="S188" s="160"/>
      <c r="T188" s="160"/>
      <c r="U188" s="160"/>
      <c r="V188" s="160"/>
      <c r="W188" s="160"/>
      <c r="X188" s="161"/>
      <c r="AT188" s="13" t="s">
        <v>154</v>
      </c>
      <c r="AU188" s="13" t="s">
        <v>88</v>
      </c>
    </row>
    <row r="189" spans="2:65" s="1" customFormat="1" ht="6.95" customHeight="1" x14ac:dyDescent="0.2">
      <c r="B189" s="40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28"/>
    </row>
  </sheetData>
  <sheetProtection algorithmName="SHA-512" hashValue="cMMR7rtpwK+fXkEa/Ka5E8lTlzRwX5Nc+bhCC5uAAy4aALq0x4t1wzCmfc3nD6ijApB830faaV1Nonz+KAyRuQ==" saltValue="fcSyllHxFXhVkSVi6Ne6m5vuINLS+HP97TEwS7Z1d1lTYaUU2/yypbRZZQUVd6+zuYVndmNeAcBNhzmL/iE+Og==" spinCount="100000" sheet="1" objects="1" scenarios="1" formatColumns="0" formatRows="0" autoFilter="0"/>
  <autoFilter ref="C122:L188" xr:uid="{00000000-0009-0000-0000-000005000000}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9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T2" s="13" t="s">
        <v>103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88</v>
      </c>
    </row>
    <row r="4" spans="2:46" ht="24.95" customHeight="1" x14ac:dyDescent="0.2">
      <c r="B4" s="16"/>
      <c r="D4" s="17" t="s">
        <v>107</v>
      </c>
      <c r="M4" s="16"/>
      <c r="N4" s="85" t="s">
        <v>11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00" t="str">
        <f>'Rekapitulace stavby'!K6</f>
        <v>KONTEJNEROVÁ STÁNÍ NA DUKLE</v>
      </c>
      <c r="F7" s="201"/>
      <c r="G7" s="201"/>
      <c r="H7" s="201"/>
      <c r="M7" s="16"/>
    </row>
    <row r="8" spans="2:46" s="1" customFormat="1" ht="12" customHeight="1" x14ac:dyDescent="0.2">
      <c r="B8" s="28"/>
      <c r="D8" s="23" t="s">
        <v>108</v>
      </c>
      <c r="M8" s="28"/>
    </row>
    <row r="9" spans="2:46" s="1" customFormat="1" ht="16.5" customHeight="1" x14ac:dyDescent="0.2">
      <c r="B9" s="28"/>
      <c r="E9" s="162" t="s">
        <v>512</v>
      </c>
      <c r="F9" s="202"/>
      <c r="G9" s="202"/>
      <c r="H9" s="202"/>
      <c r="M9" s="28"/>
    </row>
    <row r="10" spans="2:46" s="1" customFormat="1" ht="11.25" x14ac:dyDescent="0.2">
      <c r="B10" s="28"/>
      <c r="M10" s="28"/>
    </row>
    <row r="11" spans="2:46" s="1" customFormat="1" ht="12" customHeight="1" x14ac:dyDescent="0.2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 x14ac:dyDescent="0.2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6. 2. 2024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 x14ac:dyDescent="0.2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03" t="str">
        <f>'Rekapitulace stavby'!E14</f>
        <v>Vyplň údaj</v>
      </c>
      <c r="F18" s="184"/>
      <c r="G18" s="184"/>
      <c r="H18" s="184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 t="s">
        <v>31</v>
      </c>
      <c r="I20" s="23" t="s">
        <v>26</v>
      </c>
      <c r="J20" s="21" t="s">
        <v>1</v>
      </c>
      <c r="M20" s="28"/>
    </row>
    <row r="21" spans="2:13" s="1" customFormat="1" ht="18" customHeight="1" x14ac:dyDescent="0.2">
      <c r="B21" s="28"/>
      <c r="E21" s="21" t="s">
        <v>32</v>
      </c>
      <c r="I21" s="23" t="s">
        <v>28</v>
      </c>
      <c r="J21" s="21" t="s">
        <v>1</v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 t="s">
        <v>33</v>
      </c>
      <c r="I23" s="23" t="s">
        <v>26</v>
      </c>
      <c r="J23" s="21" t="s">
        <v>1</v>
      </c>
      <c r="M23" s="28"/>
    </row>
    <row r="24" spans="2:13" s="1" customFormat="1" ht="18" customHeight="1" x14ac:dyDescent="0.2">
      <c r="B24" s="28"/>
      <c r="E24" s="21" t="s">
        <v>34</v>
      </c>
      <c r="I24" s="23" t="s">
        <v>28</v>
      </c>
      <c r="J24" s="21" t="s">
        <v>1</v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35</v>
      </c>
      <c r="M26" s="28"/>
    </row>
    <row r="27" spans="2:13" s="7" customFormat="1" ht="16.5" customHeight="1" x14ac:dyDescent="0.2">
      <c r="B27" s="86"/>
      <c r="E27" s="189" t="s">
        <v>1</v>
      </c>
      <c r="F27" s="189"/>
      <c r="G27" s="189"/>
      <c r="H27" s="189"/>
      <c r="M27" s="86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 x14ac:dyDescent="0.2">
      <c r="B30" s="28"/>
      <c r="E30" s="23" t="s">
        <v>110</v>
      </c>
      <c r="K30" s="87">
        <f>I96</f>
        <v>0</v>
      </c>
      <c r="M30" s="28"/>
    </row>
    <row r="31" spans="2:13" s="1" customFormat="1" ht="12.75" x14ac:dyDescent="0.2">
      <c r="B31" s="28"/>
      <c r="E31" s="23" t="s">
        <v>111</v>
      </c>
      <c r="K31" s="87">
        <f>J96</f>
        <v>0</v>
      </c>
      <c r="M31" s="28"/>
    </row>
    <row r="32" spans="2:13" s="1" customFormat="1" ht="25.35" customHeight="1" x14ac:dyDescent="0.2">
      <c r="B32" s="28"/>
      <c r="D32" s="88" t="s">
        <v>36</v>
      </c>
      <c r="K32" s="62">
        <f>ROUND(K123, 2)</f>
        <v>0</v>
      </c>
      <c r="M32" s="28"/>
    </row>
    <row r="33" spans="2:13" s="1" customFormat="1" ht="6.95" customHeight="1" x14ac:dyDescent="0.2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 x14ac:dyDescent="0.2">
      <c r="B34" s="28"/>
      <c r="F34" s="31" t="s">
        <v>38</v>
      </c>
      <c r="I34" s="31" t="s">
        <v>37</v>
      </c>
      <c r="K34" s="31" t="s">
        <v>39</v>
      </c>
      <c r="M34" s="28"/>
    </row>
    <row r="35" spans="2:13" s="1" customFormat="1" ht="14.45" customHeight="1" x14ac:dyDescent="0.2">
      <c r="B35" s="28"/>
      <c r="D35" s="51" t="s">
        <v>40</v>
      </c>
      <c r="E35" s="23" t="s">
        <v>41</v>
      </c>
      <c r="F35" s="87">
        <f>ROUND((SUM(BE123:BE188)),  2)</f>
        <v>0</v>
      </c>
      <c r="I35" s="89">
        <v>0.21</v>
      </c>
      <c r="K35" s="87">
        <f>ROUND(((SUM(BE123:BE188))*I35),  2)</f>
        <v>0</v>
      </c>
      <c r="M35" s="28"/>
    </row>
    <row r="36" spans="2:13" s="1" customFormat="1" ht="14.45" customHeight="1" x14ac:dyDescent="0.2">
      <c r="B36" s="28"/>
      <c r="E36" s="23" t="s">
        <v>42</v>
      </c>
      <c r="F36" s="87">
        <f>ROUND((SUM(BF123:BF188)),  2)</f>
        <v>0</v>
      </c>
      <c r="I36" s="89">
        <v>0.12</v>
      </c>
      <c r="K36" s="87">
        <f>ROUND(((SUM(BF123:BF188))*I36),  2)</f>
        <v>0</v>
      </c>
      <c r="M36" s="28"/>
    </row>
    <row r="37" spans="2:13" s="1" customFormat="1" ht="14.45" hidden="1" customHeight="1" x14ac:dyDescent="0.2">
      <c r="B37" s="28"/>
      <c r="E37" s="23" t="s">
        <v>43</v>
      </c>
      <c r="F37" s="87">
        <f>ROUND((SUM(BG123:BG188)),  2)</f>
        <v>0</v>
      </c>
      <c r="I37" s="89">
        <v>0.21</v>
      </c>
      <c r="K37" s="87">
        <f>0</f>
        <v>0</v>
      </c>
      <c r="M37" s="28"/>
    </row>
    <row r="38" spans="2:13" s="1" customFormat="1" ht="14.45" hidden="1" customHeight="1" x14ac:dyDescent="0.2">
      <c r="B38" s="28"/>
      <c r="E38" s="23" t="s">
        <v>44</v>
      </c>
      <c r="F38" s="87">
        <f>ROUND((SUM(BH123:BH188)),  2)</f>
        <v>0</v>
      </c>
      <c r="I38" s="89">
        <v>0.12</v>
      </c>
      <c r="K38" s="87">
        <f>0</f>
        <v>0</v>
      </c>
      <c r="M38" s="28"/>
    </row>
    <row r="39" spans="2:13" s="1" customFormat="1" ht="14.45" hidden="1" customHeight="1" x14ac:dyDescent="0.2">
      <c r="B39" s="28"/>
      <c r="E39" s="23" t="s">
        <v>45</v>
      </c>
      <c r="F39" s="87">
        <f>ROUND((SUM(BI123:BI188)),  2)</f>
        <v>0</v>
      </c>
      <c r="I39" s="89">
        <v>0</v>
      </c>
      <c r="K39" s="87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90"/>
      <c r="D41" s="91" t="s">
        <v>46</v>
      </c>
      <c r="E41" s="53"/>
      <c r="F41" s="53"/>
      <c r="G41" s="92" t="s">
        <v>47</v>
      </c>
      <c r="H41" s="93" t="s">
        <v>48</v>
      </c>
      <c r="I41" s="53"/>
      <c r="J41" s="53"/>
      <c r="K41" s="94">
        <f>SUM(K32:K39)</f>
        <v>0</v>
      </c>
      <c r="L41" s="95"/>
      <c r="M41" s="28"/>
    </row>
    <row r="42" spans="2:13" s="1" customFormat="1" ht="14.45" customHeight="1" x14ac:dyDescent="0.2">
      <c r="B42" s="28"/>
      <c r="M42" s="28"/>
    </row>
    <row r="43" spans="2:13" ht="14.45" customHeight="1" x14ac:dyDescent="0.2">
      <c r="B43" s="16"/>
      <c r="M43" s="16"/>
    </row>
    <row r="44" spans="2:13" ht="14.45" customHeight="1" x14ac:dyDescent="0.2">
      <c r="B44" s="16"/>
      <c r="M44" s="16"/>
    </row>
    <row r="45" spans="2:13" ht="14.45" customHeight="1" x14ac:dyDescent="0.2">
      <c r="B45" s="16"/>
      <c r="M45" s="16"/>
    </row>
    <row r="46" spans="2:13" ht="14.45" customHeight="1" x14ac:dyDescent="0.2">
      <c r="B46" s="16"/>
      <c r="M46" s="16"/>
    </row>
    <row r="47" spans="2:13" ht="14.45" customHeight="1" x14ac:dyDescent="0.2">
      <c r="B47" s="16"/>
      <c r="M47" s="16"/>
    </row>
    <row r="48" spans="2:13" ht="14.45" customHeight="1" x14ac:dyDescent="0.2">
      <c r="B48" s="16"/>
      <c r="M48" s="16"/>
    </row>
    <row r="49" spans="2:13" ht="14.45" customHeight="1" x14ac:dyDescent="0.2">
      <c r="B49" s="16"/>
      <c r="M49" s="16"/>
    </row>
    <row r="50" spans="2:13" s="1" customFormat="1" ht="14.45" customHeight="1" x14ac:dyDescent="0.2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8"/>
      <c r="M50" s="28"/>
    </row>
    <row r="51" spans="2:13" ht="11.25" x14ac:dyDescent="0.2">
      <c r="B51" s="16"/>
      <c r="M51" s="16"/>
    </row>
    <row r="52" spans="2:13" ht="11.25" x14ac:dyDescent="0.2">
      <c r="B52" s="16"/>
      <c r="M52" s="16"/>
    </row>
    <row r="53" spans="2:13" ht="11.25" x14ac:dyDescent="0.2">
      <c r="B53" s="16"/>
      <c r="M53" s="16"/>
    </row>
    <row r="54" spans="2:13" ht="11.25" x14ac:dyDescent="0.2">
      <c r="B54" s="16"/>
      <c r="M54" s="16"/>
    </row>
    <row r="55" spans="2:13" ht="11.25" x14ac:dyDescent="0.2">
      <c r="B55" s="16"/>
      <c r="M55" s="16"/>
    </row>
    <row r="56" spans="2:13" ht="11.25" x14ac:dyDescent="0.2">
      <c r="B56" s="16"/>
      <c r="M56" s="16"/>
    </row>
    <row r="57" spans="2:13" ht="11.25" x14ac:dyDescent="0.2">
      <c r="B57" s="16"/>
      <c r="M57" s="16"/>
    </row>
    <row r="58" spans="2:13" ht="11.25" x14ac:dyDescent="0.2">
      <c r="B58" s="16"/>
      <c r="M58" s="16"/>
    </row>
    <row r="59" spans="2:13" ht="11.25" x14ac:dyDescent="0.2">
      <c r="B59" s="16"/>
      <c r="M59" s="16"/>
    </row>
    <row r="60" spans="2:13" ht="11.25" x14ac:dyDescent="0.2">
      <c r="B60" s="16"/>
      <c r="M60" s="16"/>
    </row>
    <row r="61" spans="2:13" s="1" customFormat="1" ht="12.75" x14ac:dyDescent="0.2">
      <c r="B61" s="28"/>
      <c r="D61" s="39" t="s">
        <v>51</v>
      </c>
      <c r="E61" s="30"/>
      <c r="F61" s="96" t="s">
        <v>52</v>
      </c>
      <c r="G61" s="39" t="s">
        <v>51</v>
      </c>
      <c r="H61" s="30"/>
      <c r="I61" s="30"/>
      <c r="J61" s="97" t="s">
        <v>52</v>
      </c>
      <c r="K61" s="30"/>
      <c r="L61" s="30"/>
      <c r="M61" s="28"/>
    </row>
    <row r="62" spans="2:13" ht="11.25" x14ac:dyDescent="0.2">
      <c r="B62" s="16"/>
      <c r="M62" s="16"/>
    </row>
    <row r="63" spans="2:13" ht="11.25" x14ac:dyDescent="0.2">
      <c r="B63" s="16"/>
      <c r="M63" s="16"/>
    </row>
    <row r="64" spans="2:13" ht="11.25" x14ac:dyDescent="0.2">
      <c r="B64" s="16"/>
      <c r="M64" s="16"/>
    </row>
    <row r="65" spans="2:13" s="1" customFormat="1" ht="12.75" x14ac:dyDescent="0.2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38"/>
      <c r="M65" s="28"/>
    </row>
    <row r="66" spans="2:13" ht="11.25" x14ac:dyDescent="0.2">
      <c r="B66" s="16"/>
      <c r="M66" s="16"/>
    </row>
    <row r="67" spans="2:13" ht="11.25" x14ac:dyDescent="0.2">
      <c r="B67" s="16"/>
      <c r="M67" s="16"/>
    </row>
    <row r="68" spans="2:13" ht="11.25" x14ac:dyDescent="0.2">
      <c r="B68" s="16"/>
      <c r="M68" s="16"/>
    </row>
    <row r="69" spans="2:13" ht="11.25" x14ac:dyDescent="0.2">
      <c r="B69" s="16"/>
      <c r="M69" s="16"/>
    </row>
    <row r="70" spans="2:13" ht="11.25" x14ac:dyDescent="0.2">
      <c r="B70" s="16"/>
      <c r="M70" s="16"/>
    </row>
    <row r="71" spans="2:13" ht="11.25" x14ac:dyDescent="0.2">
      <c r="B71" s="16"/>
      <c r="M71" s="16"/>
    </row>
    <row r="72" spans="2:13" ht="11.25" x14ac:dyDescent="0.2">
      <c r="B72" s="16"/>
      <c r="M72" s="16"/>
    </row>
    <row r="73" spans="2:13" ht="11.25" x14ac:dyDescent="0.2">
      <c r="B73" s="16"/>
      <c r="M73" s="16"/>
    </row>
    <row r="74" spans="2:13" ht="11.25" x14ac:dyDescent="0.2">
      <c r="B74" s="16"/>
      <c r="M74" s="16"/>
    </row>
    <row r="75" spans="2:13" ht="11.25" x14ac:dyDescent="0.2">
      <c r="B75" s="16"/>
      <c r="M75" s="16"/>
    </row>
    <row r="76" spans="2:13" s="1" customFormat="1" ht="12.75" x14ac:dyDescent="0.2">
      <c r="B76" s="28"/>
      <c r="D76" s="39" t="s">
        <v>51</v>
      </c>
      <c r="E76" s="30"/>
      <c r="F76" s="96" t="s">
        <v>52</v>
      </c>
      <c r="G76" s="39" t="s">
        <v>51</v>
      </c>
      <c r="H76" s="30"/>
      <c r="I76" s="30"/>
      <c r="J76" s="97" t="s">
        <v>52</v>
      </c>
      <c r="K76" s="30"/>
      <c r="L76" s="30"/>
      <c r="M76" s="28"/>
    </row>
    <row r="77" spans="2:13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customHeight="1" x14ac:dyDescent="0.2">
      <c r="B82" s="28"/>
      <c r="C82" s="17" t="s">
        <v>112</v>
      </c>
      <c r="M82" s="28"/>
    </row>
    <row r="83" spans="2:47" s="1" customFormat="1" ht="6.95" customHeight="1" x14ac:dyDescent="0.2">
      <c r="B83" s="28"/>
      <c r="M83" s="28"/>
    </row>
    <row r="84" spans="2:47" s="1" customFormat="1" ht="12" customHeight="1" x14ac:dyDescent="0.2">
      <c r="B84" s="28"/>
      <c r="C84" s="23" t="s">
        <v>17</v>
      </c>
      <c r="M84" s="28"/>
    </row>
    <row r="85" spans="2:47" s="1" customFormat="1" ht="16.5" customHeight="1" x14ac:dyDescent="0.2">
      <c r="B85" s="28"/>
      <c r="E85" s="200" t="str">
        <f>E7</f>
        <v>KONTEJNEROVÁ STÁNÍ NA DUKLE</v>
      </c>
      <c r="F85" s="201"/>
      <c r="G85" s="201"/>
      <c r="H85" s="201"/>
      <c r="M85" s="28"/>
    </row>
    <row r="86" spans="2:47" s="1" customFormat="1" ht="12" customHeight="1" x14ac:dyDescent="0.2">
      <c r="B86" s="28"/>
      <c r="C86" s="23" t="s">
        <v>108</v>
      </c>
      <c r="M86" s="28"/>
    </row>
    <row r="87" spans="2:47" s="1" customFormat="1" ht="16.5" customHeight="1" x14ac:dyDescent="0.2">
      <c r="B87" s="28"/>
      <c r="E87" s="162" t="str">
        <f>E9</f>
        <v>440-06 - SO 06 Stání č.6</v>
      </c>
      <c r="F87" s="202"/>
      <c r="G87" s="202"/>
      <c r="H87" s="202"/>
      <c r="M87" s="28"/>
    </row>
    <row r="88" spans="2:47" s="1" customFormat="1" ht="6.95" customHeight="1" x14ac:dyDescent="0.2">
      <c r="B88" s="28"/>
      <c r="M88" s="28"/>
    </row>
    <row r="89" spans="2:47" s="1" customFormat="1" ht="12" customHeight="1" x14ac:dyDescent="0.2">
      <c r="B89" s="28"/>
      <c r="C89" s="23" t="s">
        <v>21</v>
      </c>
      <c r="F89" s="21" t="str">
        <f>F12</f>
        <v>ÚSTÍ NAD ORLICÍ</v>
      </c>
      <c r="I89" s="23" t="s">
        <v>23</v>
      </c>
      <c r="J89" s="48" t="str">
        <f>IF(J12="","",J12)</f>
        <v>6. 2. 2024</v>
      </c>
      <c r="M89" s="28"/>
    </row>
    <row r="90" spans="2:47" s="1" customFormat="1" ht="6.95" customHeight="1" x14ac:dyDescent="0.2">
      <c r="B90" s="28"/>
      <c r="M90" s="28"/>
    </row>
    <row r="91" spans="2:47" s="1" customFormat="1" ht="15.2" customHeight="1" x14ac:dyDescent="0.2">
      <c r="B91" s="28"/>
      <c r="C91" s="23" t="s">
        <v>25</v>
      </c>
      <c r="F91" s="21" t="str">
        <f>E15</f>
        <v>Město Ústí nad Olricí</v>
      </c>
      <c r="I91" s="23" t="s">
        <v>31</v>
      </c>
      <c r="J91" s="26" t="str">
        <f>E21</f>
        <v>JDS projekt, s.r.o.</v>
      </c>
      <c r="M91" s="28"/>
    </row>
    <row r="92" spans="2:47" s="1" customFormat="1" ht="15.2" customHeight="1" x14ac:dyDescent="0.2">
      <c r="B92" s="28"/>
      <c r="C92" s="23" t="s">
        <v>29</v>
      </c>
      <c r="F92" s="21" t="str">
        <f>IF(E18="","",E18)</f>
        <v>Vyplň údaj</v>
      </c>
      <c r="I92" s="23" t="s">
        <v>33</v>
      </c>
      <c r="J92" s="26" t="str">
        <f>E24</f>
        <v>Suchánek</v>
      </c>
      <c r="M92" s="28"/>
    </row>
    <row r="93" spans="2:47" s="1" customFormat="1" ht="10.35" customHeight="1" x14ac:dyDescent="0.2">
      <c r="B93" s="28"/>
      <c r="M93" s="28"/>
    </row>
    <row r="94" spans="2:47" s="1" customFormat="1" ht="29.25" customHeight="1" x14ac:dyDescent="0.2">
      <c r="B94" s="28"/>
      <c r="C94" s="98" t="s">
        <v>113</v>
      </c>
      <c r="D94" s="90"/>
      <c r="E94" s="90"/>
      <c r="F94" s="90"/>
      <c r="G94" s="90"/>
      <c r="H94" s="90"/>
      <c r="I94" s="99" t="s">
        <v>114</v>
      </c>
      <c r="J94" s="99" t="s">
        <v>115</v>
      </c>
      <c r="K94" s="99" t="s">
        <v>116</v>
      </c>
      <c r="L94" s="90"/>
      <c r="M94" s="28"/>
    </row>
    <row r="95" spans="2:47" s="1" customFormat="1" ht="10.35" customHeight="1" x14ac:dyDescent="0.2">
      <c r="B95" s="28"/>
      <c r="M95" s="28"/>
    </row>
    <row r="96" spans="2:47" s="1" customFormat="1" ht="22.9" customHeight="1" x14ac:dyDescent="0.2">
      <c r="B96" s="28"/>
      <c r="C96" s="100" t="s">
        <v>117</v>
      </c>
      <c r="I96" s="62">
        <f t="shared" ref="I96:J98" si="0">Q123</f>
        <v>0</v>
      </c>
      <c r="J96" s="62">
        <f t="shared" si="0"/>
        <v>0</v>
      </c>
      <c r="K96" s="62">
        <f>K123</f>
        <v>0</v>
      </c>
      <c r="M96" s="28"/>
      <c r="AU96" s="13" t="s">
        <v>118</v>
      </c>
    </row>
    <row r="97" spans="2:13" s="8" customFormat="1" ht="24.95" customHeight="1" x14ac:dyDescent="0.2">
      <c r="B97" s="101"/>
      <c r="D97" s="102" t="s">
        <v>119</v>
      </c>
      <c r="E97" s="103"/>
      <c r="F97" s="103"/>
      <c r="G97" s="103"/>
      <c r="H97" s="103"/>
      <c r="I97" s="104">
        <f t="shared" si="0"/>
        <v>0</v>
      </c>
      <c r="J97" s="104">
        <f t="shared" si="0"/>
        <v>0</v>
      </c>
      <c r="K97" s="104">
        <f>K124</f>
        <v>0</v>
      </c>
      <c r="M97" s="101"/>
    </row>
    <row r="98" spans="2:13" s="9" customFormat="1" ht="19.899999999999999" customHeight="1" x14ac:dyDescent="0.2">
      <c r="B98" s="105"/>
      <c r="D98" s="106" t="s">
        <v>120</v>
      </c>
      <c r="E98" s="107"/>
      <c r="F98" s="107"/>
      <c r="G98" s="107"/>
      <c r="H98" s="107"/>
      <c r="I98" s="108">
        <f t="shared" si="0"/>
        <v>0</v>
      </c>
      <c r="J98" s="108">
        <f t="shared" si="0"/>
        <v>0</v>
      </c>
      <c r="K98" s="108">
        <f>K125</f>
        <v>0</v>
      </c>
      <c r="M98" s="105"/>
    </row>
    <row r="99" spans="2:13" s="9" customFormat="1" ht="19.899999999999999" customHeight="1" x14ac:dyDescent="0.2">
      <c r="B99" s="105"/>
      <c r="D99" s="106" t="s">
        <v>121</v>
      </c>
      <c r="E99" s="107"/>
      <c r="F99" s="107"/>
      <c r="G99" s="107"/>
      <c r="H99" s="107"/>
      <c r="I99" s="108">
        <f>Q152</f>
        <v>0</v>
      </c>
      <c r="J99" s="108">
        <f>R152</f>
        <v>0</v>
      </c>
      <c r="K99" s="108">
        <f>K152</f>
        <v>0</v>
      </c>
      <c r="M99" s="105"/>
    </row>
    <row r="100" spans="2:13" s="9" customFormat="1" ht="19.899999999999999" customHeight="1" x14ac:dyDescent="0.2">
      <c r="B100" s="105"/>
      <c r="D100" s="106" t="s">
        <v>122</v>
      </c>
      <c r="E100" s="107"/>
      <c r="F100" s="107"/>
      <c r="G100" s="107"/>
      <c r="H100" s="107"/>
      <c r="I100" s="108">
        <f>Q155</f>
        <v>0</v>
      </c>
      <c r="J100" s="108">
        <f>R155</f>
        <v>0</v>
      </c>
      <c r="K100" s="108">
        <f>K155</f>
        <v>0</v>
      </c>
      <c r="M100" s="105"/>
    </row>
    <row r="101" spans="2:13" s="9" customFormat="1" ht="19.899999999999999" customHeight="1" x14ac:dyDescent="0.2">
      <c r="B101" s="105"/>
      <c r="D101" s="106" t="s">
        <v>123</v>
      </c>
      <c r="E101" s="107"/>
      <c r="F101" s="107"/>
      <c r="G101" s="107"/>
      <c r="H101" s="107"/>
      <c r="I101" s="108">
        <f>Q166</f>
        <v>0</v>
      </c>
      <c r="J101" s="108">
        <f>R166</f>
        <v>0</v>
      </c>
      <c r="K101" s="108">
        <f>K166</f>
        <v>0</v>
      </c>
      <c r="M101" s="105"/>
    </row>
    <row r="102" spans="2:13" s="9" customFormat="1" ht="19.899999999999999" customHeight="1" x14ac:dyDescent="0.2">
      <c r="B102" s="105"/>
      <c r="D102" s="106" t="s">
        <v>124</v>
      </c>
      <c r="E102" s="107"/>
      <c r="F102" s="107"/>
      <c r="G102" s="107"/>
      <c r="H102" s="107"/>
      <c r="I102" s="108">
        <f>Q179</f>
        <v>0</v>
      </c>
      <c r="J102" s="108">
        <f>R179</f>
        <v>0</v>
      </c>
      <c r="K102" s="108">
        <f>K179</f>
        <v>0</v>
      </c>
      <c r="M102" s="105"/>
    </row>
    <row r="103" spans="2:13" s="9" customFormat="1" ht="19.899999999999999" customHeight="1" x14ac:dyDescent="0.2">
      <c r="B103" s="105"/>
      <c r="D103" s="106" t="s">
        <v>125</v>
      </c>
      <c r="E103" s="107"/>
      <c r="F103" s="107"/>
      <c r="G103" s="107"/>
      <c r="H103" s="107"/>
      <c r="I103" s="108">
        <f>Q186</f>
        <v>0</v>
      </c>
      <c r="J103" s="108">
        <f>R186</f>
        <v>0</v>
      </c>
      <c r="K103" s="108">
        <f>K186</f>
        <v>0</v>
      </c>
      <c r="M103" s="105"/>
    </row>
    <row r="104" spans="2:13" s="1" customFormat="1" ht="21.75" customHeight="1" x14ac:dyDescent="0.2">
      <c r="B104" s="28"/>
      <c r="M104" s="28"/>
    </row>
    <row r="105" spans="2:13" s="1" customFormat="1" ht="6.95" customHeight="1" x14ac:dyDescent="0.2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28"/>
    </row>
    <row r="109" spans="2:13" s="1" customFormat="1" ht="6.95" customHeight="1" x14ac:dyDescent="0.2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28"/>
    </row>
    <row r="110" spans="2:13" s="1" customFormat="1" ht="24.95" customHeight="1" x14ac:dyDescent="0.2">
      <c r="B110" s="28"/>
      <c r="C110" s="17" t="s">
        <v>126</v>
      </c>
      <c r="M110" s="28"/>
    </row>
    <row r="111" spans="2:13" s="1" customFormat="1" ht="6.95" customHeight="1" x14ac:dyDescent="0.2">
      <c r="B111" s="28"/>
      <c r="M111" s="28"/>
    </row>
    <row r="112" spans="2:13" s="1" customFormat="1" ht="12" customHeight="1" x14ac:dyDescent="0.2">
      <c r="B112" s="28"/>
      <c r="C112" s="23" t="s">
        <v>17</v>
      </c>
      <c r="M112" s="28"/>
    </row>
    <row r="113" spans="2:65" s="1" customFormat="1" ht="16.5" customHeight="1" x14ac:dyDescent="0.2">
      <c r="B113" s="28"/>
      <c r="E113" s="200" t="str">
        <f>E7</f>
        <v>KONTEJNEROVÁ STÁNÍ NA DUKLE</v>
      </c>
      <c r="F113" s="201"/>
      <c r="G113" s="201"/>
      <c r="H113" s="201"/>
      <c r="M113" s="28"/>
    </row>
    <row r="114" spans="2:65" s="1" customFormat="1" ht="12" customHeight="1" x14ac:dyDescent="0.2">
      <c r="B114" s="28"/>
      <c r="C114" s="23" t="s">
        <v>108</v>
      </c>
      <c r="M114" s="28"/>
    </row>
    <row r="115" spans="2:65" s="1" customFormat="1" ht="16.5" customHeight="1" x14ac:dyDescent="0.2">
      <c r="B115" s="28"/>
      <c r="E115" s="162" t="str">
        <f>E9</f>
        <v>440-06 - SO 06 Stání č.6</v>
      </c>
      <c r="F115" s="202"/>
      <c r="G115" s="202"/>
      <c r="H115" s="202"/>
      <c r="M115" s="28"/>
    </row>
    <row r="116" spans="2:65" s="1" customFormat="1" ht="6.95" customHeight="1" x14ac:dyDescent="0.2">
      <c r="B116" s="28"/>
      <c r="M116" s="28"/>
    </row>
    <row r="117" spans="2:65" s="1" customFormat="1" ht="12" customHeight="1" x14ac:dyDescent="0.2">
      <c r="B117" s="28"/>
      <c r="C117" s="23" t="s">
        <v>21</v>
      </c>
      <c r="F117" s="21" t="str">
        <f>F12</f>
        <v>ÚSTÍ NAD ORLICÍ</v>
      </c>
      <c r="I117" s="23" t="s">
        <v>23</v>
      </c>
      <c r="J117" s="48" t="str">
        <f>IF(J12="","",J12)</f>
        <v>6. 2. 2024</v>
      </c>
      <c r="M117" s="28"/>
    </row>
    <row r="118" spans="2:65" s="1" customFormat="1" ht="6.95" customHeight="1" x14ac:dyDescent="0.2">
      <c r="B118" s="28"/>
      <c r="M118" s="28"/>
    </row>
    <row r="119" spans="2:65" s="1" customFormat="1" ht="15.2" customHeight="1" x14ac:dyDescent="0.2">
      <c r="B119" s="28"/>
      <c r="C119" s="23" t="s">
        <v>25</v>
      </c>
      <c r="F119" s="21" t="str">
        <f>E15</f>
        <v>Město Ústí nad Olricí</v>
      </c>
      <c r="I119" s="23" t="s">
        <v>31</v>
      </c>
      <c r="J119" s="26" t="str">
        <f>E21</f>
        <v>JDS projekt, s.r.o.</v>
      </c>
      <c r="M119" s="28"/>
    </row>
    <row r="120" spans="2:65" s="1" customFormat="1" ht="15.2" customHeight="1" x14ac:dyDescent="0.2">
      <c r="B120" s="28"/>
      <c r="C120" s="23" t="s">
        <v>29</v>
      </c>
      <c r="F120" s="21" t="str">
        <f>IF(E18="","",E18)</f>
        <v>Vyplň údaj</v>
      </c>
      <c r="I120" s="23" t="s">
        <v>33</v>
      </c>
      <c r="J120" s="26" t="str">
        <f>E24</f>
        <v>Suchánek</v>
      </c>
      <c r="M120" s="28"/>
    </row>
    <row r="121" spans="2:65" s="1" customFormat="1" ht="10.35" customHeight="1" x14ac:dyDescent="0.2">
      <c r="B121" s="28"/>
      <c r="M121" s="28"/>
    </row>
    <row r="122" spans="2:65" s="10" customFormat="1" ht="29.25" customHeight="1" x14ac:dyDescent="0.2">
      <c r="B122" s="109"/>
      <c r="C122" s="110" t="s">
        <v>127</v>
      </c>
      <c r="D122" s="111" t="s">
        <v>61</v>
      </c>
      <c r="E122" s="111" t="s">
        <v>57</v>
      </c>
      <c r="F122" s="111" t="s">
        <v>58</v>
      </c>
      <c r="G122" s="111" t="s">
        <v>128</v>
      </c>
      <c r="H122" s="111" t="s">
        <v>129</v>
      </c>
      <c r="I122" s="111" t="s">
        <v>130</v>
      </c>
      <c r="J122" s="111" t="s">
        <v>131</v>
      </c>
      <c r="K122" s="111" t="s">
        <v>116</v>
      </c>
      <c r="L122" s="112" t="s">
        <v>132</v>
      </c>
      <c r="M122" s="109"/>
      <c r="N122" s="55" t="s">
        <v>1</v>
      </c>
      <c r="O122" s="56" t="s">
        <v>40</v>
      </c>
      <c r="P122" s="56" t="s">
        <v>133</v>
      </c>
      <c r="Q122" s="56" t="s">
        <v>134</v>
      </c>
      <c r="R122" s="56" t="s">
        <v>135</v>
      </c>
      <c r="S122" s="56" t="s">
        <v>136</v>
      </c>
      <c r="T122" s="56" t="s">
        <v>137</v>
      </c>
      <c r="U122" s="56" t="s">
        <v>138</v>
      </c>
      <c r="V122" s="56" t="s">
        <v>139</v>
      </c>
      <c r="W122" s="56" t="s">
        <v>140</v>
      </c>
      <c r="X122" s="57" t="s">
        <v>141</v>
      </c>
    </row>
    <row r="123" spans="2:65" s="1" customFormat="1" ht="22.9" customHeight="1" x14ac:dyDescent="0.25">
      <c r="B123" s="28"/>
      <c r="C123" s="60" t="s">
        <v>142</v>
      </c>
      <c r="K123" s="113">
        <f>BK123</f>
        <v>0</v>
      </c>
      <c r="M123" s="28"/>
      <c r="N123" s="58"/>
      <c r="O123" s="49"/>
      <c r="P123" s="49"/>
      <c r="Q123" s="114">
        <f>Q124</f>
        <v>0</v>
      </c>
      <c r="R123" s="114">
        <f>R124</f>
        <v>0</v>
      </c>
      <c r="S123" s="49"/>
      <c r="T123" s="115">
        <f>T124</f>
        <v>0</v>
      </c>
      <c r="U123" s="49"/>
      <c r="V123" s="115">
        <f>V124</f>
        <v>22.8431976</v>
      </c>
      <c r="W123" s="49"/>
      <c r="X123" s="116">
        <f>X124</f>
        <v>15.124499999999999</v>
      </c>
      <c r="AT123" s="13" t="s">
        <v>77</v>
      </c>
      <c r="AU123" s="13" t="s">
        <v>118</v>
      </c>
      <c r="BK123" s="117">
        <f>BK124</f>
        <v>0</v>
      </c>
    </row>
    <row r="124" spans="2:65" s="11" customFormat="1" ht="25.9" customHeight="1" x14ac:dyDescent="0.2">
      <c r="B124" s="118"/>
      <c r="D124" s="119" t="s">
        <v>77</v>
      </c>
      <c r="E124" s="120" t="s">
        <v>143</v>
      </c>
      <c r="F124" s="120" t="s">
        <v>144</v>
      </c>
      <c r="I124" s="121"/>
      <c r="J124" s="121"/>
      <c r="K124" s="122">
        <f>BK124</f>
        <v>0</v>
      </c>
      <c r="M124" s="118"/>
      <c r="N124" s="123"/>
      <c r="Q124" s="124">
        <f>Q125+Q152+Q155+Q166+Q179+Q186</f>
        <v>0</v>
      </c>
      <c r="R124" s="124">
        <f>R125+R152+R155+R166+R179+R186</f>
        <v>0</v>
      </c>
      <c r="T124" s="125">
        <f>T125+T152+T155+T166+T179+T186</f>
        <v>0</v>
      </c>
      <c r="V124" s="125">
        <f>V125+V152+V155+V166+V179+V186</f>
        <v>22.8431976</v>
      </c>
      <c r="X124" s="126">
        <f>X125+X152+X155+X166+X179+X186</f>
        <v>15.124499999999999</v>
      </c>
      <c r="AR124" s="119" t="s">
        <v>86</v>
      </c>
      <c r="AT124" s="127" t="s">
        <v>77</v>
      </c>
      <c r="AU124" s="127" t="s">
        <v>78</v>
      </c>
      <c r="AY124" s="119" t="s">
        <v>145</v>
      </c>
      <c r="BK124" s="128">
        <f>BK125+BK152+BK155+BK166+BK179+BK186</f>
        <v>0</v>
      </c>
    </row>
    <row r="125" spans="2:65" s="11" customFormat="1" ht="22.9" customHeight="1" x14ac:dyDescent="0.2">
      <c r="B125" s="118"/>
      <c r="D125" s="119" t="s">
        <v>77</v>
      </c>
      <c r="E125" s="129" t="s">
        <v>86</v>
      </c>
      <c r="F125" s="129" t="s">
        <v>146</v>
      </c>
      <c r="I125" s="121"/>
      <c r="J125" s="121"/>
      <c r="K125" s="130">
        <f>BK125</f>
        <v>0</v>
      </c>
      <c r="M125" s="118"/>
      <c r="N125" s="123"/>
      <c r="Q125" s="124">
        <f>SUM(Q126:Q151)</f>
        <v>0</v>
      </c>
      <c r="R125" s="124">
        <f>SUM(R126:R151)</f>
        <v>0</v>
      </c>
      <c r="T125" s="125">
        <f>SUM(T126:T151)</f>
        <v>0</v>
      </c>
      <c r="V125" s="125">
        <f>SUM(V126:V151)</f>
        <v>5.9999999999999995E-4</v>
      </c>
      <c r="X125" s="126">
        <f>SUM(X126:X151)</f>
        <v>15.124499999999999</v>
      </c>
      <c r="AR125" s="119" t="s">
        <v>86</v>
      </c>
      <c r="AT125" s="127" t="s">
        <v>77</v>
      </c>
      <c r="AU125" s="127" t="s">
        <v>86</v>
      </c>
      <c r="AY125" s="119" t="s">
        <v>145</v>
      </c>
      <c r="BK125" s="128">
        <f>SUM(BK126:BK151)</f>
        <v>0</v>
      </c>
    </row>
    <row r="126" spans="2:65" s="1" customFormat="1" ht="24.2" customHeight="1" x14ac:dyDescent="0.2">
      <c r="B126" s="28"/>
      <c r="C126" s="131" t="s">
        <v>86</v>
      </c>
      <c r="D126" s="131" t="s">
        <v>147</v>
      </c>
      <c r="E126" s="132" t="s">
        <v>148</v>
      </c>
      <c r="F126" s="133" t="s">
        <v>149</v>
      </c>
      <c r="G126" s="134" t="s">
        <v>150</v>
      </c>
      <c r="H126" s="135">
        <v>13.5</v>
      </c>
      <c r="I126" s="136"/>
      <c r="J126" s="136"/>
      <c r="K126" s="137">
        <f>ROUND(P126*H126,2)</f>
        <v>0</v>
      </c>
      <c r="L126" s="133" t="s">
        <v>151</v>
      </c>
      <c r="M126" s="28"/>
      <c r="N126" s="138" t="s">
        <v>1</v>
      </c>
      <c r="O126" s="139" t="s">
        <v>41</v>
      </c>
      <c r="P126" s="140">
        <f>I126+J126</f>
        <v>0</v>
      </c>
      <c r="Q126" s="140">
        <f>ROUND(I126*H126,2)</f>
        <v>0</v>
      </c>
      <c r="R126" s="140">
        <f>ROUND(J126*H126,2)</f>
        <v>0</v>
      </c>
      <c r="T126" s="141">
        <f>S126*H126</f>
        <v>0</v>
      </c>
      <c r="U126" s="141">
        <v>0</v>
      </c>
      <c r="V126" s="141">
        <f>U126*H126</f>
        <v>0</v>
      </c>
      <c r="W126" s="141">
        <v>0.26</v>
      </c>
      <c r="X126" s="142">
        <f>W126*H126</f>
        <v>3.5100000000000002</v>
      </c>
      <c r="AR126" s="143" t="s">
        <v>152</v>
      </c>
      <c r="AT126" s="143" t="s">
        <v>147</v>
      </c>
      <c r="AU126" s="143" t="s">
        <v>88</v>
      </c>
      <c r="AY126" s="13" t="s">
        <v>145</v>
      </c>
      <c r="BE126" s="144">
        <f>IF(O126="základní",K126,0)</f>
        <v>0</v>
      </c>
      <c r="BF126" s="144">
        <f>IF(O126="snížená",K126,0)</f>
        <v>0</v>
      </c>
      <c r="BG126" s="144">
        <f>IF(O126="zákl. přenesená",K126,0)</f>
        <v>0</v>
      </c>
      <c r="BH126" s="144">
        <f>IF(O126="sníž. přenesená",K126,0)</f>
        <v>0</v>
      </c>
      <c r="BI126" s="144">
        <f>IF(O126="nulová",K126,0)</f>
        <v>0</v>
      </c>
      <c r="BJ126" s="13" t="s">
        <v>86</v>
      </c>
      <c r="BK126" s="144">
        <f>ROUND(P126*H126,2)</f>
        <v>0</v>
      </c>
      <c r="BL126" s="13" t="s">
        <v>152</v>
      </c>
      <c r="BM126" s="143" t="s">
        <v>513</v>
      </c>
    </row>
    <row r="127" spans="2:65" s="1" customFormat="1" ht="39" x14ac:dyDescent="0.2">
      <c r="B127" s="28"/>
      <c r="D127" s="145" t="s">
        <v>154</v>
      </c>
      <c r="F127" s="146" t="s">
        <v>155</v>
      </c>
      <c r="I127" s="147"/>
      <c r="J127" s="147"/>
      <c r="M127" s="28"/>
      <c r="N127" s="148"/>
      <c r="X127" s="52"/>
      <c r="AT127" s="13" t="s">
        <v>154</v>
      </c>
      <c r="AU127" s="13" t="s">
        <v>88</v>
      </c>
    </row>
    <row r="128" spans="2:65" s="1" customFormat="1" ht="24.2" customHeight="1" x14ac:dyDescent="0.2">
      <c r="B128" s="28"/>
      <c r="C128" s="131" t="s">
        <v>88</v>
      </c>
      <c r="D128" s="131" t="s">
        <v>147</v>
      </c>
      <c r="E128" s="132" t="s">
        <v>395</v>
      </c>
      <c r="F128" s="133" t="s">
        <v>396</v>
      </c>
      <c r="G128" s="134" t="s">
        <v>150</v>
      </c>
      <c r="H128" s="135">
        <v>13.5</v>
      </c>
      <c r="I128" s="136"/>
      <c r="J128" s="136"/>
      <c r="K128" s="137">
        <f>ROUND(P128*H128,2)</f>
        <v>0</v>
      </c>
      <c r="L128" s="133" t="s">
        <v>151</v>
      </c>
      <c r="M128" s="28"/>
      <c r="N128" s="138" t="s">
        <v>1</v>
      </c>
      <c r="O128" s="139" t="s">
        <v>41</v>
      </c>
      <c r="P128" s="140">
        <f>I128+J128</f>
        <v>0</v>
      </c>
      <c r="Q128" s="140">
        <f>ROUND(I128*H128,2)</f>
        <v>0</v>
      </c>
      <c r="R128" s="140">
        <f>ROUND(J128*H128,2)</f>
        <v>0</v>
      </c>
      <c r="T128" s="141">
        <f>S128*H128</f>
        <v>0</v>
      </c>
      <c r="U128" s="141">
        <v>0</v>
      </c>
      <c r="V128" s="141">
        <f>U128*H128</f>
        <v>0</v>
      </c>
      <c r="W128" s="141">
        <v>0.3</v>
      </c>
      <c r="X128" s="142">
        <f>W128*H128</f>
        <v>4.05</v>
      </c>
      <c r="AR128" s="143" t="s">
        <v>152</v>
      </c>
      <c r="AT128" s="143" t="s">
        <v>147</v>
      </c>
      <c r="AU128" s="143" t="s">
        <v>88</v>
      </c>
      <c r="AY128" s="13" t="s">
        <v>145</v>
      </c>
      <c r="BE128" s="144">
        <f>IF(O128="základní",K128,0)</f>
        <v>0</v>
      </c>
      <c r="BF128" s="144">
        <f>IF(O128="snížená",K128,0)</f>
        <v>0</v>
      </c>
      <c r="BG128" s="144">
        <f>IF(O128="zákl. přenesená",K128,0)</f>
        <v>0</v>
      </c>
      <c r="BH128" s="144">
        <f>IF(O128="sníž. přenesená",K128,0)</f>
        <v>0</v>
      </c>
      <c r="BI128" s="144">
        <f>IF(O128="nulová",K128,0)</f>
        <v>0</v>
      </c>
      <c r="BJ128" s="13" t="s">
        <v>86</v>
      </c>
      <c r="BK128" s="144">
        <f>ROUND(P128*H128,2)</f>
        <v>0</v>
      </c>
      <c r="BL128" s="13" t="s">
        <v>152</v>
      </c>
      <c r="BM128" s="143" t="s">
        <v>514</v>
      </c>
    </row>
    <row r="129" spans="2:65" s="1" customFormat="1" ht="39" x14ac:dyDescent="0.2">
      <c r="B129" s="28"/>
      <c r="D129" s="145" t="s">
        <v>154</v>
      </c>
      <c r="F129" s="146" t="s">
        <v>398</v>
      </c>
      <c r="I129" s="147"/>
      <c r="J129" s="147"/>
      <c r="M129" s="28"/>
      <c r="N129" s="148"/>
      <c r="X129" s="52"/>
      <c r="AT129" s="13" t="s">
        <v>154</v>
      </c>
      <c r="AU129" s="13" t="s">
        <v>88</v>
      </c>
    </row>
    <row r="130" spans="2:65" s="1" customFormat="1" ht="24.2" customHeight="1" x14ac:dyDescent="0.2">
      <c r="B130" s="28"/>
      <c r="C130" s="131" t="s">
        <v>160</v>
      </c>
      <c r="D130" s="131" t="s">
        <v>147</v>
      </c>
      <c r="E130" s="132" t="s">
        <v>161</v>
      </c>
      <c r="F130" s="133" t="s">
        <v>162</v>
      </c>
      <c r="G130" s="134" t="s">
        <v>163</v>
      </c>
      <c r="H130" s="135">
        <v>36.9</v>
      </c>
      <c r="I130" s="136"/>
      <c r="J130" s="136"/>
      <c r="K130" s="137">
        <f>ROUND(P130*H130,2)</f>
        <v>0</v>
      </c>
      <c r="L130" s="133" t="s">
        <v>151</v>
      </c>
      <c r="M130" s="28"/>
      <c r="N130" s="138" t="s">
        <v>1</v>
      </c>
      <c r="O130" s="139" t="s">
        <v>41</v>
      </c>
      <c r="P130" s="140">
        <f>I130+J130</f>
        <v>0</v>
      </c>
      <c r="Q130" s="140">
        <f>ROUND(I130*H130,2)</f>
        <v>0</v>
      </c>
      <c r="R130" s="140">
        <f>ROUND(J130*H130,2)</f>
        <v>0</v>
      </c>
      <c r="T130" s="141">
        <f>S130*H130</f>
        <v>0</v>
      </c>
      <c r="U130" s="141">
        <v>0</v>
      </c>
      <c r="V130" s="141">
        <f>U130*H130</f>
        <v>0</v>
      </c>
      <c r="W130" s="141">
        <v>0.20499999999999999</v>
      </c>
      <c r="X130" s="142">
        <f>W130*H130</f>
        <v>7.5644999999999989</v>
      </c>
      <c r="AR130" s="143" t="s">
        <v>152</v>
      </c>
      <c r="AT130" s="143" t="s">
        <v>147</v>
      </c>
      <c r="AU130" s="143" t="s">
        <v>88</v>
      </c>
      <c r="AY130" s="13" t="s">
        <v>145</v>
      </c>
      <c r="BE130" s="144">
        <f>IF(O130="základní",K130,0)</f>
        <v>0</v>
      </c>
      <c r="BF130" s="144">
        <f>IF(O130="snížená",K130,0)</f>
        <v>0</v>
      </c>
      <c r="BG130" s="144">
        <f>IF(O130="zákl. přenesená",K130,0)</f>
        <v>0</v>
      </c>
      <c r="BH130" s="144">
        <f>IF(O130="sníž. přenesená",K130,0)</f>
        <v>0</v>
      </c>
      <c r="BI130" s="144">
        <f>IF(O130="nulová",K130,0)</f>
        <v>0</v>
      </c>
      <c r="BJ130" s="13" t="s">
        <v>86</v>
      </c>
      <c r="BK130" s="144">
        <f>ROUND(P130*H130,2)</f>
        <v>0</v>
      </c>
      <c r="BL130" s="13" t="s">
        <v>152</v>
      </c>
      <c r="BM130" s="143" t="s">
        <v>515</v>
      </c>
    </row>
    <row r="131" spans="2:65" s="1" customFormat="1" ht="29.25" x14ac:dyDescent="0.2">
      <c r="B131" s="28"/>
      <c r="D131" s="145" t="s">
        <v>154</v>
      </c>
      <c r="F131" s="146" t="s">
        <v>165</v>
      </c>
      <c r="I131" s="147"/>
      <c r="J131" s="147"/>
      <c r="M131" s="28"/>
      <c r="N131" s="148"/>
      <c r="X131" s="52"/>
      <c r="AT131" s="13" t="s">
        <v>154</v>
      </c>
      <c r="AU131" s="13" t="s">
        <v>88</v>
      </c>
    </row>
    <row r="132" spans="2:65" s="1" customFormat="1" ht="24.2" customHeight="1" x14ac:dyDescent="0.2">
      <c r="B132" s="28"/>
      <c r="C132" s="131" t="s">
        <v>152</v>
      </c>
      <c r="D132" s="131" t="s">
        <v>147</v>
      </c>
      <c r="E132" s="132" t="s">
        <v>171</v>
      </c>
      <c r="F132" s="133" t="s">
        <v>172</v>
      </c>
      <c r="G132" s="134" t="s">
        <v>150</v>
      </c>
      <c r="H132" s="135">
        <v>98</v>
      </c>
      <c r="I132" s="136"/>
      <c r="J132" s="136"/>
      <c r="K132" s="137">
        <f>ROUND(P132*H132,2)</f>
        <v>0</v>
      </c>
      <c r="L132" s="133" t="s">
        <v>151</v>
      </c>
      <c r="M132" s="28"/>
      <c r="N132" s="138" t="s">
        <v>1</v>
      </c>
      <c r="O132" s="139" t="s">
        <v>41</v>
      </c>
      <c r="P132" s="140">
        <f>I132+J132</f>
        <v>0</v>
      </c>
      <c r="Q132" s="140">
        <f>ROUND(I132*H132,2)</f>
        <v>0</v>
      </c>
      <c r="R132" s="140">
        <f>ROUND(J132*H132,2)</f>
        <v>0</v>
      </c>
      <c r="T132" s="141">
        <f>S132*H132</f>
        <v>0</v>
      </c>
      <c r="U132" s="141">
        <v>0</v>
      </c>
      <c r="V132" s="141">
        <f>U132*H132</f>
        <v>0</v>
      </c>
      <c r="W132" s="141">
        <v>0</v>
      </c>
      <c r="X132" s="142">
        <f>W132*H132</f>
        <v>0</v>
      </c>
      <c r="AR132" s="143" t="s">
        <v>152</v>
      </c>
      <c r="AT132" s="143" t="s">
        <v>147</v>
      </c>
      <c r="AU132" s="143" t="s">
        <v>88</v>
      </c>
      <c r="AY132" s="13" t="s">
        <v>145</v>
      </c>
      <c r="BE132" s="144">
        <f>IF(O132="základní",K132,0)</f>
        <v>0</v>
      </c>
      <c r="BF132" s="144">
        <f>IF(O132="snížená",K132,0)</f>
        <v>0</v>
      </c>
      <c r="BG132" s="144">
        <f>IF(O132="zákl. přenesená",K132,0)</f>
        <v>0</v>
      </c>
      <c r="BH132" s="144">
        <f>IF(O132="sníž. přenesená",K132,0)</f>
        <v>0</v>
      </c>
      <c r="BI132" s="144">
        <f>IF(O132="nulová",K132,0)</f>
        <v>0</v>
      </c>
      <c r="BJ132" s="13" t="s">
        <v>86</v>
      </c>
      <c r="BK132" s="144">
        <f>ROUND(P132*H132,2)</f>
        <v>0</v>
      </c>
      <c r="BL132" s="13" t="s">
        <v>152</v>
      </c>
      <c r="BM132" s="143" t="s">
        <v>516</v>
      </c>
    </row>
    <row r="133" spans="2:65" s="1" customFormat="1" ht="19.5" x14ac:dyDescent="0.2">
      <c r="B133" s="28"/>
      <c r="D133" s="145" t="s">
        <v>154</v>
      </c>
      <c r="F133" s="146" t="s">
        <v>174</v>
      </c>
      <c r="I133" s="147"/>
      <c r="J133" s="147"/>
      <c r="M133" s="28"/>
      <c r="N133" s="148"/>
      <c r="X133" s="52"/>
      <c r="AT133" s="13" t="s">
        <v>154</v>
      </c>
      <c r="AU133" s="13" t="s">
        <v>88</v>
      </c>
    </row>
    <row r="134" spans="2:65" s="1" customFormat="1" ht="33" customHeight="1" x14ac:dyDescent="0.2">
      <c r="B134" s="28"/>
      <c r="C134" s="131" t="s">
        <v>170</v>
      </c>
      <c r="D134" s="131" t="s">
        <v>147</v>
      </c>
      <c r="E134" s="132" t="s">
        <v>176</v>
      </c>
      <c r="F134" s="133" t="s">
        <v>177</v>
      </c>
      <c r="G134" s="134" t="s">
        <v>178</v>
      </c>
      <c r="H134" s="135">
        <v>6.8</v>
      </c>
      <c r="I134" s="136"/>
      <c r="J134" s="136"/>
      <c r="K134" s="137">
        <f>ROUND(P134*H134,2)</f>
        <v>0</v>
      </c>
      <c r="L134" s="133" t="s">
        <v>151</v>
      </c>
      <c r="M134" s="28"/>
      <c r="N134" s="138" t="s">
        <v>1</v>
      </c>
      <c r="O134" s="139" t="s">
        <v>41</v>
      </c>
      <c r="P134" s="140">
        <f>I134+J134</f>
        <v>0</v>
      </c>
      <c r="Q134" s="140">
        <f>ROUND(I134*H134,2)</f>
        <v>0</v>
      </c>
      <c r="R134" s="140">
        <f>ROUND(J134*H134,2)</f>
        <v>0</v>
      </c>
      <c r="T134" s="141">
        <f>S134*H134</f>
        <v>0</v>
      </c>
      <c r="U134" s="141">
        <v>0</v>
      </c>
      <c r="V134" s="141">
        <f>U134*H134</f>
        <v>0</v>
      </c>
      <c r="W134" s="141">
        <v>0</v>
      </c>
      <c r="X134" s="142">
        <f>W134*H134</f>
        <v>0</v>
      </c>
      <c r="AR134" s="143" t="s">
        <v>152</v>
      </c>
      <c r="AT134" s="143" t="s">
        <v>147</v>
      </c>
      <c r="AU134" s="143" t="s">
        <v>88</v>
      </c>
      <c r="AY134" s="13" t="s">
        <v>145</v>
      </c>
      <c r="BE134" s="144">
        <f>IF(O134="základní",K134,0)</f>
        <v>0</v>
      </c>
      <c r="BF134" s="144">
        <f>IF(O134="snížená",K134,0)</f>
        <v>0</v>
      </c>
      <c r="BG134" s="144">
        <f>IF(O134="zákl. přenesená",K134,0)</f>
        <v>0</v>
      </c>
      <c r="BH134" s="144">
        <f>IF(O134="sníž. přenesená",K134,0)</f>
        <v>0</v>
      </c>
      <c r="BI134" s="144">
        <f>IF(O134="nulová",K134,0)</f>
        <v>0</v>
      </c>
      <c r="BJ134" s="13" t="s">
        <v>86</v>
      </c>
      <c r="BK134" s="144">
        <f>ROUND(P134*H134,2)</f>
        <v>0</v>
      </c>
      <c r="BL134" s="13" t="s">
        <v>152</v>
      </c>
      <c r="BM134" s="143" t="s">
        <v>517</v>
      </c>
    </row>
    <row r="135" spans="2:65" s="1" customFormat="1" ht="19.5" x14ac:dyDescent="0.2">
      <c r="B135" s="28"/>
      <c r="D135" s="145" t="s">
        <v>154</v>
      </c>
      <c r="F135" s="146" t="s">
        <v>180</v>
      </c>
      <c r="I135" s="147"/>
      <c r="J135" s="147"/>
      <c r="M135" s="28"/>
      <c r="N135" s="148"/>
      <c r="X135" s="52"/>
      <c r="AT135" s="13" t="s">
        <v>154</v>
      </c>
      <c r="AU135" s="13" t="s">
        <v>88</v>
      </c>
    </row>
    <row r="136" spans="2:65" s="1" customFormat="1" ht="37.9" customHeight="1" x14ac:dyDescent="0.2">
      <c r="B136" s="28"/>
      <c r="C136" s="131" t="s">
        <v>175</v>
      </c>
      <c r="D136" s="131" t="s">
        <v>147</v>
      </c>
      <c r="E136" s="132" t="s">
        <v>187</v>
      </c>
      <c r="F136" s="133" t="s">
        <v>188</v>
      </c>
      <c r="G136" s="134" t="s">
        <v>178</v>
      </c>
      <c r="H136" s="135">
        <v>6.8</v>
      </c>
      <c r="I136" s="136"/>
      <c r="J136" s="136"/>
      <c r="K136" s="137">
        <f>ROUND(P136*H136,2)</f>
        <v>0</v>
      </c>
      <c r="L136" s="133" t="s">
        <v>151</v>
      </c>
      <c r="M136" s="28"/>
      <c r="N136" s="138" t="s">
        <v>1</v>
      </c>
      <c r="O136" s="139" t="s">
        <v>41</v>
      </c>
      <c r="P136" s="140">
        <f>I136+J136</f>
        <v>0</v>
      </c>
      <c r="Q136" s="140">
        <f>ROUND(I136*H136,2)</f>
        <v>0</v>
      </c>
      <c r="R136" s="140">
        <f>ROUND(J136*H136,2)</f>
        <v>0</v>
      </c>
      <c r="T136" s="141">
        <f>S136*H136</f>
        <v>0</v>
      </c>
      <c r="U136" s="141">
        <v>0</v>
      </c>
      <c r="V136" s="141">
        <f>U136*H136</f>
        <v>0</v>
      </c>
      <c r="W136" s="141">
        <v>0</v>
      </c>
      <c r="X136" s="142">
        <f>W136*H136</f>
        <v>0</v>
      </c>
      <c r="AR136" s="143" t="s">
        <v>152</v>
      </c>
      <c r="AT136" s="143" t="s">
        <v>147</v>
      </c>
      <c r="AU136" s="143" t="s">
        <v>88</v>
      </c>
      <c r="AY136" s="13" t="s">
        <v>145</v>
      </c>
      <c r="BE136" s="144">
        <f>IF(O136="základní",K136,0)</f>
        <v>0</v>
      </c>
      <c r="BF136" s="144">
        <f>IF(O136="snížená",K136,0)</f>
        <v>0</v>
      </c>
      <c r="BG136" s="144">
        <f>IF(O136="zákl. přenesená",K136,0)</f>
        <v>0</v>
      </c>
      <c r="BH136" s="144">
        <f>IF(O136="sníž. přenesená",K136,0)</f>
        <v>0</v>
      </c>
      <c r="BI136" s="144">
        <f>IF(O136="nulová",K136,0)</f>
        <v>0</v>
      </c>
      <c r="BJ136" s="13" t="s">
        <v>86</v>
      </c>
      <c r="BK136" s="144">
        <f>ROUND(P136*H136,2)</f>
        <v>0</v>
      </c>
      <c r="BL136" s="13" t="s">
        <v>152</v>
      </c>
      <c r="BM136" s="143" t="s">
        <v>518</v>
      </c>
    </row>
    <row r="137" spans="2:65" s="1" customFormat="1" ht="39" x14ac:dyDescent="0.2">
      <c r="B137" s="28"/>
      <c r="D137" s="145" t="s">
        <v>154</v>
      </c>
      <c r="F137" s="146" t="s">
        <v>190</v>
      </c>
      <c r="I137" s="147"/>
      <c r="J137" s="147"/>
      <c r="M137" s="28"/>
      <c r="N137" s="148"/>
      <c r="X137" s="52"/>
      <c r="AT137" s="13" t="s">
        <v>154</v>
      </c>
      <c r="AU137" s="13" t="s">
        <v>88</v>
      </c>
    </row>
    <row r="138" spans="2:65" s="1" customFormat="1" ht="33" customHeight="1" x14ac:dyDescent="0.2">
      <c r="B138" s="28"/>
      <c r="C138" s="131" t="s">
        <v>181</v>
      </c>
      <c r="D138" s="131" t="s">
        <v>147</v>
      </c>
      <c r="E138" s="132" t="s">
        <v>192</v>
      </c>
      <c r="F138" s="133" t="s">
        <v>193</v>
      </c>
      <c r="G138" s="134" t="s">
        <v>194</v>
      </c>
      <c r="H138" s="135">
        <v>11.356</v>
      </c>
      <c r="I138" s="136"/>
      <c r="J138" s="136"/>
      <c r="K138" s="137">
        <f>ROUND(P138*H138,2)</f>
        <v>0</v>
      </c>
      <c r="L138" s="133" t="s">
        <v>151</v>
      </c>
      <c r="M138" s="28"/>
      <c r="N138" s="138" t="s">
        <v>1</v>
      </c>
      <c r="O138" s="139" t="s">
        <v>41</v>
      </c>
      <c r="P138" s="140">
        <f>I138+J138</f>
        <v>0</v>
      </c>
      <c r="Q138" s="140">
        <f>ROUND(I138*H138,2)</f>
        <v>0</v>
      </c>
      <c r="R138" s="140">
        <f>ROUND(J138*H138,2)</f>
        <v>0</v>
      </c>
      <c r="T138" s="141">
        <f>S138*H138</f>
        <v>0</v>
      </c>
      <c r="U138" s="141">
        <v>0</v>
      </c>
      <c r="V138" s="141">
        <f>U138*H138</f>
        <v>0</v>
      </c>
      <c r="W138" s="141">
        <v>0</v>
      </c>
      <c r="X138" s="142">
        <f>W138*H138</f>
        <v>0</v>
      </c>
      <c r="AR138" s="143" t="s">
        <v>152</v>
      </c>
      <c r="AT138" s="143" t="s">
        <v>147</v>
      </c>
      <c r="AU138" s="143" t="s">
        <v>88</v>
      </c>
      <c r="AY138" s="13" t="s">
        <v>145</v>
      </c>
      <c r="BE138" s="144">
        <f>IF(O138="základní",K138,0)</f>
        <v>0</v>
      </c>
      <c r="BF138" s="144">
        <f>IF(O138="snížená",K138,0)</f>
        <v>0</v>
      </c>
      <c r="BG138" s="144">
        <f>IF(O138="zákl. přenesená",K138,0)</f>
        <v>0</v>
      </c>
      <c r="BH138" s="144">
        <f>IF(O138="sníž. přenesená",K138,0)</f>
        <v>0</v>
      </c>
      <c r="BI138" s="144">
        <f>IF(O138="nulová",K138,0)</f>
        <v>0</v>
      </c>
      <c r="BJ138" s="13" t="s">
        <v>86</v>
      </c>
      <c r="BK138" s="144">
        <f>ROUND(P138*H138,2)</f>
        <v>0</v>
      </c>
      <c r="BL138" s="13" t="s">
        <v>152</v>
      </c>
      <c r="BM138" s="143" t="s">
        <v>519</v>
      </c>
    </row>
    <row r="139" spans="2:65" s="1" customFormat="1" ht="29.25" x14ac:dyDescent="0.2">
      <c r="B139" s="28"/>
      <c r="D139" s="145" t="s">
        <v>154</v>
      </c>
      <c r="F139" s="146" t="s">
        <v>196</v>
      </c>
      <c r="I139" s="147"/>
      <c r="J139" s="147"/>
      <c r="M139" s="28"/>
      <c r="N139" s="148"/>
      <c r="X139" s="52"/>
      <c r="AT139" s="13" t="s">
        <v>154</v>
      </c>
      <c r="AU139" s="13" t="s">
        <v>88</v>
      </c>
    </row>
    <row r="140" spans="2:65" s="1" customFormat="1" ht="24.2" customHeight="1" x14ac:dyDescent="0.2">
      <c r="B140" s="28"/>
      <c r="C140" s="131" t="s">
        <v>186</v>
      </c>
      <c r="D140" s="131" t="s">
        <v>147</v>
      </c>
      <c r="E140" s="132" t="s">
        <v>198</v>
      </c>
      <c r="F140" s="133" t="s">
        <v>199</v>
      </c>
      <c r="G140" s="134" t="s">
        <v>178</v>
      </c>
      <c r="H140" s="135">
        <v>6.8</v>
      </c>
      <c r="I140" s="136"/>
      <c r="J140" s="136"/>
      <c r="K140" s="137">
        <f>ROUND(P140*H140,2)</f>
        <v>0</v>
      </c>
      <c r="L140" s="133" t="s">
        <v>151</v>
      </c>
      <c r="M140" s="28"/>
      <c r="N140" s="138" t="s">
        <v>1</v>
      </c>
      <c r="O140" s="139" t="s">
        <v>41</v>
      </c>
      <c r="P140" s="140">
        <f>I140+J140</f>
        <v>0</v>
      </c>
      <c r="Q140" s="140">
        <f>ROUND(I140*H140,2)</f>
        <v>0</v>
      </c>
      <c r="R140" s="140">
        <f>ROUND(J140*H140,2)</f>
        <v>0</v>
      </c>
      <c r="T140" s="141">
        <f>S140*H140</f>
        <v>0</v>
      </c>
      <c r="U140" s="141">
        <v>0</v>
      </c>
      <c r="V140" s="141">
        <f>U140*H140</f>
        <v>0</v>
      </c>
      <c r="W140" s="141">
        <v>0</v>
      </c>
      <c r="X140" s="142">
        <f>W140*H140</f>
        <v>0</v>
      </c>
      <c r="AR140" s="143" t="s">
        <v>152</v>
      </c>
      <c r="AT140" s="143" t="s">
        <v>147</v>
      </c>
      <c r="AU140" s="143" t="s">
        <v>88</v>
      </c>
      <c r="AY140" s="13" t="s">
        <v>145</v>
      </c>
      <c r="BE140" s="144">
        <f>IF(O140="základní",K140,0)</f>
        <v>0</v>
      </c>
      <c r="BF140" s="144">
        <f>IF(O140="snížená",K140,0)</f>
        <v>0</v>
      </c>
      <c r="BG140" s="144">
        <f>IF(O140="zákl. přenesená",K140,0)</f>
        <v>0</v>
      </c>
      <c r="BH140" s="144">
        <f>IF(O140="sníž. přenesená",K140,0)</f>
        <v>0</v>
      </c>
      <c r="BI140" s="144">
        <f>IF(O140="nulová",K140,0)</f>
        <v>0</v>
      </c>
      <c r="BJ140" s="13" t="s">
        <v>86</v>
      </c>
      <c r="BK140" s="144">
        <f>ROUND(P140*H140,2)</f>
        <v>0</v>
      </c>
      <c r="BL140" s="13" t="s">
        <v>152</v>
      </c>
      <c r="BM140" s="143" t="s">
        <v>520</v>
      </c>
    </row>
    <row r="141" spans="2:65" s="1" customFormat="1" ht="19.5" x14ac:dyDescent="0.2">
      <c r="B141" s="28"/>
      <c r="D141" s="145" t="s">
        <v>154</v>
      </c>
      <c r="F141" s="146" t="s">
        <v>201</v>
      </c>
      <c r="I141" s="147"/>
      <c r="J141" s="147"/>
      <c r="M141" s="28"/>
      <c r="N141" s="148"/>
      <c r="X141" s="52"/>
      <c r="AT141" s="13" t="s">
        <v>154</v>
      </c>
      <c r="AU141" s="13" t="s">
        <v>88</v>
      </c>
    </row>
    <row r="142" spans="2:65" s="1" customFormat="1" ht="24.2" customHeight="1" x14ac:dyDescent="0.2">
      <c r="B142" s="28"/>
      <c r="C142" s="131" t="s">
        <v>191</v>
      </c>
      <c r="D142" s="131" t="s">
        <v>147</v>
      </c>
      <c r="E142" s="132" t="s">
        <v>213</v>
      </c>
      <c r="F142" s="133" t="s">
        <v>214</v>
      </c>
      <c r="G142" s="134" t="s">
        <v>150</v>
      </c>
      <c r="H142" s="135">
        <v>30</v>
      </c>
      <c r="I142" s="136"/>
      <c r="J142" s="136"/>
      <c r="K142" s="137">
        <f>ROUND(P142*H142,2)</f>
        <v>0</v>
      </c>
      <c r="L142" s="133" t="s">
        <v>151</v>
      </c>
      <c r="M142" s="28"/>
      <c r="N142" s="138" t="s">
        <v>1</v>
      </c>
      <c r="O142" s="139" t="s">
        <v>41</v>
      </c>
      <c r="P142" s="140">
        <f>I142+J142</f>
        <v>0</v>
      </c>
      <c r="Q142" s="140">
        <f>ROUND(I142*H142,2)</f>
        <v>0</v>
      </c>
      <c r="R142" s="140">
        <f>ROUND(J142*H142,2)</f>
        <v>0</v>
      </c>
      <c r="T142" s="141">
        <f>S142*H142</f>
        <v>0</v>
      </c>
      <c r="U142" s="141">
        <v>0</v>
      </c>
      <c r="V142" s="141">
        <f>U142*H142</f>
        <v>0</v>
      </c>
      <c r="W142" s="141">
        <v>0</v>
      </c>
      <c r="X142" s="142">
        <f>W142*H142</f>
        <v>0</v>
      </c>
      <c r="AR142" s="143" t="s">
        <v>152</v>
      </c>
      <c r="AT142" s="143" t="s">
        <v>147</v>
      </c>
      <c r="AU142" s="143" t="s">
        <v>88</v>
      </c>
      <c r="AY142" s="13" t="s">
        <v>145</v>
      </c>
      <c r="BE142" s="144">
        <f>IF(O142="základní",K142,0)</f>
        <v>0</v>
      </c>
      <c r="BF142" s="144">
        <f>IF(O142="snížená",K142,0)</f>
        <v>0</v>
      </c>
      <c r="BG142" s="144">
        <f>IF(O142="zákl. přenesená",K142,0)</f>
        <v>0</v>
      </c>
      <c r="BH142" s="144">
        <f>IF(O142="sníž. přenesená",K142,0)</f>
        <v>0</v>
      </c>
      <c r="BI142" s="144">
        <f>IF(O142="nulová",K142,0)</f>
        <v>0</v>
      </c>
      <c r="BJ142" s="13" t="s">
        <v>86</v>
      </c>
      <c r="BK142" s="144">
        <f>ROUND(P142*H142,2)</f>
        <v>0</v>
      </c>
      <c r="BL142" s="13" t="s">
        <v>152</v>
      </c>
      <c r="BM142" s="143" t="s">
        <v>521</v>
      </c>
    </row>
    <row r="143" spans="2:65" s="1" customFormat="1" ht="19.5" x14ac:dyDescent="0.2">
      <c r="B143" s="28"/>
      <c r="D143" s="145" t="s">
        <v>154</v>
      </c>
      <c r="F143" s="146" t="s">
        <v>216</v>
      </c>
      <c r="I143" s="147"/>
      <c r="J143" s="147"/>
      <c r="M143" s="28"/>
      <c r="N143" s="148"/>
      <c r="X143" s="52"/>
      <c r="AT143" s="13" t="s">
        <v>154</v>
      </c>
      <c r="AU143" s="13" t="s">
        <v>88</v>
      </c>
    </row>
    <row r="144" spans="2:65" s="1" customFormat="1" ht="24.2" customHeight="1" x14ac:dyDescent="0.2">
      <c r="B144" s="28"/>
      <c r="C144" s="131" t="s">
        <v>197</v>
      </c>
      <c r="D144" s="131" t="s">
        <v>147</v>
      </c>
      <c r="E144" s="132" t="s">
        <v>363</v>
      </c>
      <c r="F144" s="133" t="s">
        <v>364</v>
      </c>
      <c r="G144" s="134" t="s">
        <v>150</v>
      </c>
      <c r="H144" s="135">
        <v>30</v>
      </c>
      <c r="I144" s="136"/>
      <c r="J144" s="136"/>
      <c r="K144" s="137">
        <f>ROUND(P144*H144,2)</f>
        <v>0</v>
      </c>
      <c r="L144" s="133" t="s">
        <v>151</v>
      </c>
      <c r="M144" s="28"/>
      <c r="N144" s="138" t="s">
        <v>1</v>
      </c>
      <c r="O144" s="139" t="s">
        <v>41</v>
      </c>
      <c r="P144" s="140">
        <f>I144+J144</f>
        <v>0</v>
      </c>
      <c r="Q144" s="140">
        <f>ROUND(I144*H144,2)</f>
        <v>0</v>
      </c>
      <c r="R144" s="140">
        <f>ROUND(J144*H144,2)</f>
        <v>0</v>
      </c>
      <c r="T144" s="141">
        <f>S144*H144</f>
        <v>0</v>
      </c>
      <c r="U144" s="141">
        <v>0</v>
      </c>
      <c r="V144" s="141">
        <f>U144*H144</f>
        <v>0</v>
      </c>
      <c r="W144" s="141">
        <v>0</v>
      </c>
      <c r="X144" s="142">
        <f>W144*H144</f>
        <v>0</v>
      </c>
      <c r="AR144" s="143" t="s">
        <v>152</v>
      </c>
      <c r="AT144" s="143" t="s">
        <v>147</v>
      </c>
      <c r="AU144" s="143" t="s">
        <v>88</v>
      </c>
      <c r="AY144" s="13" t="s">
        <v>145</v>
      </c>
      <c r="BE144" s="144">
        <f>IF(O144="základní",K144,0)</f>
        <v>0</v>
      </c>
      <c r="BF144" s="144">
        <f>IF(O144="snížená",K144,0)</f>
        <v>0</v>
      </c>
      <c r="BG144" s="144">
        <f>IF(O144="zákl. přenesená",K144,0)</f>
        <v>0</v>
      </c>
      <c r="BH144" s="144">
        <f>IF(O144="sníž. přenesená",K144,0)</f>
        <v>0</v>
      </c>
      <c r="BI144" s="144">
        <f>IF(O144="nulová",K144,0)</f>
        <v>0</v>
      </c>
      <c r="BJ144" s="13" t="s">
        <v>86</v>
      </c>
      <c r="BK144" s="144">
        <f>ROUND(P144*H144,2)</f>
        <v>0</v>
      </c>
      <c r="BL144" s="13" t="s">
        <v>152</v>
      </c>
      <c r="BM144" s="143" t="s">
        <v>522</v>
      </c>
    </row>
    <row r="145" spans="2:65" s="1" customFormat="1" ht="19.5" x14ac:dyDescent="0.2">
      <c r="B145" s="28"/>
      <c r="D145" s="145" t="s">
        <v>154</v>
      </c>
      <c r="F145" s="146" t="s">
        <v>366</v>
      </c>
      <c r="I145" s="147"/>
      <c r="J145" s="147"/>
      <c r="M145" s="28"/>
      <c r="N145" s="148"/>
      <c r="X145" s="52"/>
      <c r="AT145" s="13" t="s">
        <v>154</v>
      </c>
      <c r="AU145" s="13" t="s">
        <v>88</v>
      </c>
    </row>
    <row r="146" spans="2:65" s="1" customFormat="1" ht="24.2" customHeight="1" x14ac:dyDescent="0.2">
      <c r="B146" s="28"/>
      <c r="C146" s="149" t="s">
        <v>202</v>
      </c>
      <c r="D146" s="149" t="s">
        <v>207</v>
      </c>
      <c r="E146" s="150" t="s">
        <v>208</v>
      </c>
      <c r="F146" s="151" t="s">
        <v>209</v>
      </c>
      <c r="G146" s="152" t="s">
        <v>210</v>
      </c>
      <c r="H146" s="153">
        <v>0.6</v>
      </c>
      <c r="I146" s="154"/>
      <c r="J146" s="155"/>
      <c r="K146" s="156">
        <f>ROUND(P146*H146,2)</f>
        <v>0</v>
      </c>
      <c r="L146" s="151" t="s">
        <v>151</v>
      </c>
      <c r="M146" s="157"/>
      <c r="N146" s="158" t="s">
        <v>1</v>
      </c>
      <c r="O146" s="139" t="s">
        <v>41</v>
      </c>
      <c r="P146" s="140">
        <f>I146+J146</f>
        <v>0</v>
      </c>
      <c r="Q146" s="140">
        <f>ROUND(I146*H146,2)</f>
        <v>0</v>
      </c>
      <c r="R146" s="140">
        <f>ROUND(J146*H146,2)</f>
        <v>0</v>
      </c>
      <c r="T146" s="141">
        <f>S146*H146</f>
        <v>0</v>
      </c>
      <c r="U146" s="141">
        <v>1E-3</v>
      </c>
      <c r="V146" s="141">
        <f>U146*H146</f>
        <v>5.9999999999999995E-4</v>
      </c>
      <c r="W146" s="141">
        <v>0</v>
      </c>
      <c r="X146" s="142">
        <f>W146*H146</f>
        <v>0</v>
      </c>
      <c r="AR146" s="143" t="s">
        <v>186</v>
      </c>
      <c r="AT146" s="143" t="s">
        <v>207</v>
      </c>
      <c r="AU146" s="143" t="s">
        <v>88</v>
      </c>
      <c r="AY146" s="13" t="s">
        <v>145</v>
      </c>
      <c r="BE146" s="144">
        <f>IF(O146="základní",K146,0)</f>
        <v>0</v>
      </c>
      <c r="BF146" s="144">
        <f>IF(O146="snížená",K146,0)</f>
        <v>0</v>
      </c>
      <c r="BG146" s="144">
        <f>IF(O146="zákl. přenesená",K146,0)</f>
        <v>0</v>
      </c>
      <c r="BH146" s="144">
        <f>IF(O146="sníž. přenesená",K146,0)</f>
        <v>0</v>
      </c>
      <c r="BI146" s="144">
        <f>IF(O146="nulová",K146,0)</f>
        <v>0</v>
      </c>
      <c r="BJ146" s="13" t="s">
        <v>86</v>
      </c>
      <c r="BK146" s="144">
        <f>ROUND(P146*H146,2)</f>
        <v>0</v>
      </c>
      <c r="BL146" s="13" t="s">
        <v>152</v>
      </c>
      <c r="BM146" s="143" t="s">
        <v>523</v>
      </c>
    </row>
    <row r="147" spans="2:65" s="1" customFormat="1" ht="11.25" x14ac:dyDescent="0.2">
      <c r="B147" s="28"/>
      <c r="D147" s="145" t="s">
        <v>154</v>
      </c>
      <c r="F147" s="146" t="s">
        <v>209</v>
      </c>
      <c r="I147" s="147"/>
      <c r="J147" s="147"/>
      <c r="M147" s="28"/>
      <c r="N147" s="148"/>
      <c r="X147" s="52"/>
      <c r="AT147" s="13" t="s">
        <v>154</v>
      </c>
      <c r="AU147" s="13" t="s">
        <v>88</v>
      </c>
    </row>
    <row r="148" spans="2:65" s="1" customFormat="1" ht="24.2" customHeight="1" x14ac:dyDescent="0.2">
      <c r="B148" s="28"/>
      <c r="C148" s="131" t="s">
        <v>9</v>
      </c>
      <c r="D148" s="131" t="s">
        <v>147</v>
      </c>
      <c r="E148" s="132" t="s">
        <v>218</v>
      </c>
      <c r="F148" s="133" t="s">
        <v>219</v>
      </c>
      <c r="G148" s="134" t="s">
        <v>150</v>
      </c>
      <c r="H148" s="135">
        <v>68</v>
      </c>
      <c r="I148" s="136"/>
      <c r="J148" s="136"/>
      <c r="K148" s="137">
        <f>ROUND(P148*H148,2)</f>
        <v>0</v>
      </c>
      <c r="L148" s="133" t="s">
        <v>151</v>
      </c>
      <c r="M148" s="28"/>
      <c r="N148" s="138" t="s">
        <v>1</v>
      </c>
      <c r="O148" s="139" t="s">
        <v>41</v>
      </c>
      <c r="P148" s="140">
        <f>I148+J148</f>
        <v>0</v>
      </c>
      <c r="Q148" s="140">
        <f>ROUND(I148*H148,2)</f>
        <v>0</v>
      </c>
      <c r="R148" s="140">
        <f>ROUND(J148*H148,2)</f>
        <v>0</v>
      </c>
      <c r="T148" s="141">
        <f>S148*H148</f>
        <v>0</v>
      </c>
      <c r="U148" s="141">
        <v>0</v>
      </c>
      <c r="V148" s="141">
        <f>U148*H148</f>
        <v>0</v>
      </c>
      <c r="W148" s="141">
        <v>0</v>
      </c>
      <c r="X148" s="142">
        <f>W148*H148</f>
        <v>0</v>
      </c>
      <c r="AR148" s="143" t="s">
        <v>152</v>
      </c>
      <c r="AT148" s="143" t="s">
        <v>147</v>
      </c>
      <c r="AU148" s="143" t="s">
        <v>88</v>
      </c>
      <c r="AY148" s="13" t="s">
        <v>145</v>
      </c>
      <c r="BE148" s="144">
        <f>IF(O148="základní",K148,0)</f>
        <v>0</v>
      </c>
      <c r="BF148" s="144">
        <f>IF(O148="snížená",K148,0)</f>
        <v>0</v>
      </c>
      <c r="BG148" s="144">
        <f>IF(O148="zákl. přenesená",K148,0)</f>
        <v>0</v>
      </c>
      <c r="BH148" s="144">
        <f>IF(O148="sníž. přenesená",K148,0)</f>
        <v>0</v>
      </c>
      <c r="BI148" s="144">
        <f>IF(O148="nulová",K148,0)</f>
        <v>0</v>
      </c>
      <c r="BJ148" s="13" t="s">
        <v>86</v>
      </c>
      <c r="BK148" s="144">
        <f>ROUND(P148*H148,2)</f>
        <v>0</v>
      </c>
      <c r="BL148" s="13" t="s">
        <v>152</v>
      </c>
      <c r="BM148" s="143" t="s">
        <v>524</v>
      </c>
    </row>
    <row r="149" spans="2:65" s="1" customFormat="1" ht="19.5" x14ac:dyDescent="0.2">
      <c r="B149" s="28"/>
      <c r="D149" s="145" t="s">
        <v>154</v>
      </c>
      <c r="F149" s="146" t="s">
        <v>221</v>
      </c>
      <c r="I149" s="147"/>
      <c r="J149" s="147"/>
      <c r="M149" s="28"/>
      <c r="N149" s="148"/>
      <c r="X149" s="52"/>
      <c r="AT149" s="13" t="s">
        <v>154</v>
      </c>
      <c r="AU149" s="13" t="s">
        <v>88</v>
      </c>
    </row>
    <row r="150" spans="2:65" s="1" customFormat="1" ht="24.2" customHeight="1" x14ac:dyDescent="0.2">
      <c r="B150" s="28"/>
      <c r="C150" s="131" t="s">
        <v>212</v>
      </c>
      <c r="D150" s="131" t="s">
        <v>147</v>
      </c>
      <c r="E150" s="132" t="s">
        <v>223</v>
      </c>
      <c r="F150" s="133" t="s">
        <v>224</v>
      </c>
      <c r="G150" s="134" t="s">
        <v>150</v>
      </c>
      <c r="H150" s="135">
        <v>30</v>
      </c>
      <c r="I150" s="136"/>
      <c r="J150" s="136"/>
      <c r="K150" s="137">
        <f>ROUND(P150*H150,2)</f>
        <v>0</v>
      </c>
      <c r="L150" s="133" t="s">
        <v>151</v>
      </c>
      <c r="M150" s="28"/>
      <c r="N150" s="138" t="s">
        <v>1</v>
      </c>
      <c r="O150" s="139" t="s">
        <v>41</v>
      </c>
      <c r="P150" s="140">
        <f>I150+J150</f>
        <v>0</v>
      </c>
      <c r="Q150" s="140">
        <f>ROUND(I150*H150,2)</f>
        <v>0</v>
      </c>
      <c r="R150" s="140">
        <f>ROUND(J150*H150,2)</f>
        <v>0</v>
      </c>
      <c r="T150" s="141">
        <f>S150*H150</f>
        <v>0</v>
      </c>
      <c r="U150" s="141">
        <v>0</v>
      </c>
      <c r="V150" s="141">
        <f>U150*H150</f>
        <v>0</v>
      </c>
      <c r="W150" s="141">
        <v>0</v>
      </c>
      <c r="X150" s="142">
        <f>W150*H150</f>
        <v>0</v>
      </c>
      <c r="AR150" s="143" t="s">
        <v>152</v>
      </c>
      <c r="AT150" s="143" t="s">
        <v>147</v>
      </c>
      <c r="AU150" s="143" t="s">
        <v>88</v>
      </c>
      <c r="AY150" s="13" t="s">
        <v>145</v>
      </c>
      <c r="BE150" s="144">
        <f>IF(O150="základní",K150,0)</f>
        <v>0</v>
      </c>
      <c r="BF150" s="144">
        <f>IF(O150="snížená",K150,0)</f>
        <v>0</v>
      </c>
      <c r="BG150" s="144">
        <f>IF(O150="zákl. přenesená",K150,0)</f>
        <v>0</v>
      </c>
      <c r="BH150" s="144">
        <f>IF(O150="sníž. přenesená",K150,0)</f>
        <v>0</v>
      </c>
      <c r="BI150" s="144">
        <f>IF(O150="nulová",K150,0)</f>
        <v>0</v>
      </c>
      <c r="BJ150" s="13" t="s">
        <v>86</v>
      </c>
      <c r="BK150" s="144">
        <f>ROUND(P150*H150,2)</f>
        <v>0</v>
      </c>
      <c r="BL150" s="13" t="s">
        <v>152</v>
      </c>
      <c r="BM150" s="143" t="s">
        <v>525</v>
      </c>
    </row>
    <row r="151" spans="2:65" s="1" customFormat="1" ht="29.25" x14ac:dyDescent="0.2">
      <c r="B151" s="28"/>
      <c r="D151" s="145" t="s">
        <v>154</v>
      </c>
      <c r="F151" s="146" t="s">
        <v>226</v>
      </c>
      <c r="I151" s="147"/>
      <c r="J151" s="147"/>
      <c r="M151" s="28"/>
      <c r="N151" s="148"/>
      <c r="X151" s="52"/>
      <c r="AT151" s="13" t="s">
        <v>154</v>
      </c>
      <c r="AU151" s="13" t="s">
        <v>88</v>
      </c>
    </row>
    <row r="152" spans="2:65" s="11" customFormat="1" ht="22.9" customHeight="1" x14ac:dyDescent="0.2">
      <c r="B152" s="118"/>
      <c r="D152" s="119" t="s">
        <v>77</v>
      </c>
      <c r="E152" s="129" t="s">
        <v>160</v>
      </c>
      <c r="F152" s="129" t="s">
        <v>227</v>
      </c>
      <c r="I152" s="121"/>
      <c r="J152" s="121"/>
      <c r="K152" s="130">
        <f>BK152</f>
        <v>0</v>
      </c>
      <c r="M152" s="118"/>
      <c r="N152" s="123"/>
      <c r="Q152" s="124">
        <f>SUM(Q153:Q154)</f>
        <v>0</v>
      </c>
      <c r="R152" s="124">
        <f>SUM(R153:R154)</f>
        <v>0</v>
      </c>
      <c r="T152" s="125">
        <f>SUM(T153:T154)</f>
        <v>0</v>
      </c>
      <c r="V152" s="125">
        <f>SUM(V153:V154)</f>
        <v>0.13988799999999998</v>
      </c>
      <c r="X152" s="126">
        <f>SUM(X153:X154)</f>
        <v>0</v>
      </c>
      <c r="AR152" s="119" t="s">
        <v>86</v>
      </c>
      <c r="AT152" s="127" t="s">
        <v>77</v>
      </c>
      <c r="AU152" s="127" t="s">
        <v>86</v>
      </c>
      <c r="AY152" s="119" t="s">
        <v>145</v>
      </c>
      <c r="BK152" s="128">
        <f>SUM(BK153:BK154)</f>
        <v>0</v>
      </c>
    </row>
    <row r="153" spans="2:65" s="1" customFormat="1" ht="24.2" customHeight="1" x14ac:dyDescent="0.2">
      <c r="B153" s="28"/>
      <c r="C153" s="131" t="s">
        <v>217</v>
      </c>
      <c r="D153" s="131" t="s">
        <v>147</v>
      </c>
      <c r="E153" s="132" t="s">
        <v>239</v>
      </c>
      <c r="F153" s="133" t="s">
        <v>240</v>
      </c>
      <c r="G153" s="134" t="s">
        <v>163</v>
      </c>
      <c r="H153" s="135">
        <v>5.6</v>
      </c>
      <c r="I153" s="136"/>
      <c r="J153" s="136"/>
      <c r="K153" s="137">
        <f>ROUND(P153*H153,2)</f>
        <v>0</v>
      </c>
      <c r="L153" s="133" t="s">
        <v>1</v>
      </c>
      <c r="M153" s="28"/>
      <c r="N153" s="138" t="s">
        <v>1</v>
      </c>
      <c r="O153" s="139" t="s">
        <v>41</v>
      </c>
      <c r="P153" s="140">
        <f>I153+J153</f>
        <v>0</v>
      </c>
      <c r="Q153" s="140">
        <f>ROUND(I153*H153,2)</f>
        <v>0</v>
      </c>
      <c r="R153" s="140">
        <f>ROUND(J153*H153,2)</f>
        <v>0</v>
      </c>
      <c r="T153" s="141">
        <f>S153*H153</f>
        <v>0</v>
      </c>
      <c r="U153" s="141">
        <v>2.4979999999999999E-2</v>
      </c>
      <c r="V153" s="141">
        <f>U153*H153</f>
        <v>0.13988799999999998</v>
      </c>
      <c r="W153" s="141">
        <v>0</v>
      </c>
      <c r="X153" s="142">
        <f>W153*H153</f>
        <v>0</v>
      </c>
      <c r="AR153" s="143" t="s">
        <v>152</v>
      </c>
      <c r="AT153" s="143" t="s">
        <v>147</v>
      </c>
      <c r="AU153" s="143" t="s">
        <v>88</v>
      </c>
      <c r="AY153" s="13" t="s">
        <v>145</v>
      </c>
      <c r="BE153" s="144">
        <f>IF(O153="základní",K153,0)</f>
        <v>0</v>
      </c>
      <c r="BF153" s="144">
        <f>IF(O153="snížená",K153,0)</f>
        <v>0</v>
      </c>
      <c r="BG153" s="144">
        <f>IF(O153="zákl. přenesená",K153,0)</f>
        <v>0</v>
      </c>
      <c r="BH153" s="144">
        <f>IF(O153="sníž. přenesená",K153,0)</f>
        <v>0</v>
      </c>
      <c r="BI153" s="144">
        <f>IF(O153="nulová",K153,0)</f>
        <v>0</v>
      </c>
      <c r="BJ153" s="13" t="s">
        <v>86</v>
      </c>
      <c r="BK153" s="144">
        <f>ROUND(P153*H153,2)</f>
        <v>0</v>
      </c>
      <c r="BL153" s="13" t="s">
        <v>152</v>
      </c>
      <c r="BM153" s="143" t="s">
        <v>526</v>
      </c>
    </row>
    <row r="154" spans="2:65" s="1" customFormat="1" ht="29.25" x14ac:dyDescent="0.2">
      <c r="B154" s="28"/>
      <c r="D154" s="145" t="s">
        <v>154</v>
      </c>
      <c r="F154" s="146" t="s">
        <v>242</v>
      </c>
      <c r="I154" s="147"/>
      <c r="J154" s="147"/>
      <c r="M154" s="28"/>
      <c r="N154" s="148"/>
      <c r="X154" s="52"/>
      <c r="AT154" s="13" t="s">
        <v>154</v>
      </c>
      <c r="AU154" s="13" t="s">
        <v>88</v>
      </c>
    </row>
    <row r="155" spans="2:65" s="11" customFormat="1" ht="22.9" customHeight="1" x14ac:dyDescent="0.2">
      <c r="B155" s="118"/>
      <c r="D155" s="119" t="s">
        <v>77</v>
      </c>
      <c r="E155" s="129" t="s">
        <v>170</v>
      </c>
      <c r="F155" s="129" t="s">
        <v>243</v>
      </c>
      <c r="I155" s="121"/>
      <c r="J155" s="121"/>
      <c r="K155" s="130">
        <f>BK155</f>
        <v>0</v>
      </c>
      <c r="M155" s="118"/>
      <c r="N155" s="123"/>
      <c r="Q155" s="124">
        <f>SUM(Q156:Q165)</f>
        <v>0</v>
      </c>
      <c r="R155" s="124">
        <f>SUM(R156:R165)</f>
        <v>0</v>
      </c>
      <c r="T155" s="125">
        <f>SUM(T156:T165)</f>
        <v>0</v>
      </c>
      <c r="V155" s="125">
        <f>SUM(V156:V165)</f>
        <v>13.41868</v>
      </c>
      <c r="X155" s="126">
        <f>SUM(X156:X165)</f>
        <v>0</v>
      </c>
      <c r="AR155" s="119" t="s">
        <v>86</v>
      </c>
      <c r="AT155" s="127" t="s">
        <v>77</v>
      </c>
      <c r="AU155" s="127" t="s">
        <v>86</v>
      </c>
      <c r="AY155" s="119" t="s">
        <v>145</v>
      </c>
      <c r="BK155" s="128">
        <f>SUM(BK156:BK165)</f>
        <v>0</v>
      </c>
    </row>
    <row r="156" spans="2:65" s="1" customFormat="1" ht="24" x14ac:dyDescent="0.2">
      <c r="B156" s="28"/>
      <c r="C156" s="131" t="s">
        <v>222</v>
      </c>
      <c r="D156" s="131" t="s">
        <v>147</v>
      </c>
      <c r="E156" s="132" t="s">
        <v>250</v>
      </c>
      <c r="F156" s="133" t="s">
        <v>251</v>
      </c>
      <c r="G156" s="134" t="s">
        <v>150</v>
      </c>
      <c r="H156" s="135">
        <v>68</v>
      </c>
      <c r="I156" s="136"/>
      <c r="J156" s="136"/>
      <c r="K156" s="137">
        <f>ROUND(P156*H156,2)</f>
        <v>0</v>
      </c>
      <c r="L156" s="133" t="s">
        <v>151</v>
      </c>
      <c r="M156" s="28"/>
      <c r="N156" s="138" t="s">
        <v>1</v>
      </c>
      <c r="O156" s="139" t="s">
        <v>41</v>
      </c>
      <c r="P156" s="140">
        <f>I156+J156</f>
        <v>0</v>
      </c>
      <c r="Q156" s="140">
        <f>ROUND(I156*H156,2)</f>
        <v>0</v>
      </c>
      <c r="R156" s="140">
        <f>ROUND(J156*H156,2)</f>
        <v>0</v>
      </c>
      <c r="T156" s="141">
        <f>S156*H156</f>
        <v>0</v>
      </c>
      <c r="U156" s="141">
        <v>0</v>
      </c>
      <c r="V156" s="141">
        <f>U156*H156</f>
        <v>0</v>
      </c>
      <c r="W156" s="141">
        <v>0</v>
      </c>
      <c r="X156" s="142">
        <f>W156*H156</f>
        <v>0</v>
      </c>
      <c r="AR156" s="143" t="s">
        <v>152</v>
      </c>
      <c r="AT156" s="143" t="s">
        <v>147</v>
      </c>
      <c r="AU156" s="143" t="s">
        <v>88</v>
      </c>
      <c r="AY156" s="13" t="s">
        <v>145</v>
      </c>
      <c r="BE156" s="144">
        <f>IF(O156="základní",K156,0)</f>
        <v>0</v>
      </c>
      <c r="BF156" s="144">
        <f>IF(O156="snížená",K156,0)</f>
        <v>0</v>
      </c>
      <c r="BG156" s="144">
        <f>IF(O156="zákl. přenesená",K156,0)</f>
        <v>0</v>
      </c>
      <c r="BH156" s="144">
        <f>IF(O156="sníž. přenesená",K156,0)</f>
        <v>0</v>
      </c>
      <c r="BI156" s="144">
        <f>IF(O156="nulová",K156,0)</f>
        <v>0</v>
      </c>
      <c r="BJ156" s="13" t="s">
        <v>86</v>
      </c>
      <c r="BK156" s="144">
        <f>ROUND(P156*H156,2)</f>
        <v>0</v>
      </c>
      <c r="BL156" s="13" t="s">
        <v>152</v>
      </c>
      <c r="BM156" s="143" t="s">
        <v>527</v>
      </c>
    </row>
    <row r="157" spans="2:65" s="1" customFormat="1" ht="19.5" x14ac:dyDescent="0.2">
      <c r="B157" s="28"/>
      <c r="D157" s="145" t="s">
        <v>154</v>
      </c>
      <c r="F157" s="146" t="s">
        <v>253</v>
      </c>
      <c r="I157" s="147"/>
      <c r="J157" s="147"/>
      <c r="M157" s="28"/>
      <c r="N157" s="148"/>
      <c r="X157" s="52"/>
      <c r="AT157" s="13" t="s">
        <v>154</v>
      </c>
      <c r="AU157" s="13" t="s">
        <v>88</v>
      </c>
    </row>
    <row r="158" spans="2:65" s="1" customFormat="1" ht="24.2" customHeight="1" x14ac:dyDescent="0.2">
      <c r="B158" s="28"/>
      <c r="C158" s="131" t="s">
        <v>228</v>
      </c>
      <c r="D158" s="131" t="s">
        <v>147</v>
      </c>
      <c r="E158" s="132" t="s">
        <v>259</v>
      </c>
      <c r="F158" s="133" t="s">
        <v>260</v>
      </c>
      <c r="G158" s="134" t="s">
        <v>150</v>
      </c>
      <c r="H158" s="135">
        <v>68</v>
      </c>
      <c r="I158" s="136"/>
      <c r="J158" s="136"/>
      <c r="K158" s="137">
        <f>ROUND(P158*H158,2)</f>
        <v>0</v>
      </c>
      <c r="L158" s="133" t="s">
        <v>151</v>
      </c>
      <c r="M158" s="28"/>
      <c r="N158" s="138" t="s">
        <v>1</v>
      </c>
      <c r="O158" s="139" t="s">
        <v>41</v>
      </c>
      <c r="P158" s="140">
        <f>I158+J158</f>
        <v>0</v>
      </c>
      <c r="Q158" s="140">
        <f>ROUND(I158*H158,2)</f>
        <v>0</v>
      </c>
      <c r="R158" s="140">
        <f>ROUND(J158*H158,2)</f>
        <v>0</v>
      </c>
      <c r="T158" s="141">
        <f>S158*H158</f>
        <v>0</v>
      </c>
      <c r="U158" s="141">
        <v>8.9219999999999994E-2</v>
      </c>
      <c r="V158" s="141">
        <f>U158*H158</f>
        <v>6.0669599999999999</v>
      </c>
      <c r="W158" s="141">
        <v>0</v>
      </c>
      <c r="X158" s="142">
        <f>W158*H158</f>
        <v>0</v>
      </c>
      <c r="AR158" s="143" t="s">
        <v>152</v>
      </c>
      <c r="AT158" s="143" t="s">
        <v>147</v>
      </c>
      <c r="AU158" s="143" t="s">
        <v>88</v>
      </c>
      <c r="AY158" s="13" t="s">
        <v>145</v>
      </c>
      <c r="BE158" s="144">
        <f>IF(O158="základní",K158,0)</f>
        <v>0</v>
      </c>
      <c r="BF158" s="144">
        <f>IF(O158="snížená",K158,0)</f>
        <v>0</v>
      </c>
      <c r="BG158" s="144">
        <f>IF(O158="zákl. přenesená",K158,0)</f>
        <v>0</v>
      </c>
      <c r="BH158" s="144">
        <f>IF(O158="sníž. přenesená",K158,0)</f>
        <v>0</v>
      </c>
      <c r="BI158" s="144">
        <f>IF(O158="nulová",K158,0)</f>
        <v>0</v>
      </c>
      <c r="BJ158" s="13" t="s">
        <v>86</v>
      </c>
      <c r="BK158" s="144">
        <f>ROUND(P158*H158,2)</f>
        <v>0</v>
      </c>
      <c r="BL158" s="13" t="s">
        <v>152</v>
      </c>
      <c r="BM158" s="143" t="s">
        <v>528</v>
      </c>
    </row>
    <row r="159" spans="2:65" s="1" customFormat="1" ht="48.75" x14ac:dyDescent="0.2">
      <c r="B159" s="28"/>
      <c r="D159" s="145" t="s">
        <v>154</v>
      </c>
      <c r="F159" s="146" t="s">
        <v>262</v>
      </c>
      <c r="I159" s="147"/>
      <c r="J159" s="147"/>
      <c r="M159" s="28"/>
      <c r="N159" s="148"/>
      <c r="X159" s="52"/>
      <c r="AT159" s="13" t="s">
        <v>154</v>
      </c>
      <c r="AU159" s="13" t="s">
        <v>88</v>
      </c>
    </row>
    <row r="160" spans="2:65" s="1" customFormat="1" ht="24" x14ac:dyDescent="0.2">
      <c r="B160" s="28"/>
      <c r="C160" s="149" t="s">
        <v>233</v>
      </c>
      <c r="D160" s="149" t="s">
        <v>207</v>
      </c>
      <c r="E160" s="150" t="s">
        <v>264</v>
      </c>
      <c r="F160" s="151" t="s">
        <v>265</v>
      </c>
      <c r="G160" s="152" t="s">
        <v>150</v>
      </c>
      <c r="H160" s="153">
        <v>55.62</v>
      </c>
      <c r="I160" s="154"/>
      <c r="J160" s="155"/>
      <c r="K160" s="156">
        <f>ROUND(P160*H160,2)</f>
        <v>0</v>
      </c>
      <c r="L160" s="151" t="s">
        <v>151</v>
      </c>
      <c r="M160" s="157"/>
      <c r="N160" s="158" t="s">
        <v>1</v>
      </c>
      <c r="O160" s="139" t="s">
        <v>41</v>
      </c>
      <c r="P160" s="140">
        <f>I160+J160</f>
        <v>0</v>
      </c>
      <c r="Q160" s="140">
        <f>ROUND(I160*H160,2)</f>
        <v>0</v>
      </c>
      <c r="R160" s="140">
        <f>ROUND(J160*H160,2)</f>
        <v>0</v>
      </c>
      <c r="T160" s="141">
        <f>S160*H160</f>
        <v>0</v>
      </c>
      <c r="U160" s="141">
        <v>0.13100000000000001</v>
      </c>
      <c r="V160" s="141">
        <f>U160*H160</f>
        <v>7.2862200000000001</v>
      </c>
      <c r="W160" s="141">
        <v>0</v>
      </c>
      <c r="X160" s="142">
        <f>W160*H160</f>
        <v>0</v>
      </c>
      <c r="AR160" s="143" t="s">
        <v>186</v>
      </c>
      <c r="AT160" s="143" t="s">
        <v>207</v>
      </c>
      <c r="AU160" s="143" t="s">
        <v>88</v>
      </c>
      <c r="AY160" s="13" t="s">
        <v>145</v>
      </c>
      <c r="BE160" s="144">
        <f>IF(O160="základní",K160,0)</f>
        <v>0</v>
      </c>
      <c r="BF160" s="144">
        <f>IF(O160="snížená",K160,0)</f>
        <v>0</v>
      </c>
      <c r="BG160" s="144">
        <f>IF(O160="zákl. přenesená",K160,0)</f>
        <v>0</v>
      </c>
      <c r="BH160" s="144">
        <f>IF(O160="sníž. přenesená",K160,0)</f>
        <v>0</v>
      </c>
      <c r="BI160" s="144">
        <f>IF(O160="nulová",K160,0)</f>
        <v>0</v>
      </c>
      <c r="BJ160" s="13" t="s">
        <v>86</v>
      </c>
      <c r="BK160" s="144">
        <f>ROUND(P160*H160,2)</f>
        <v>0</v>
      </c>
      <c r="BL160" s="13" t="s">
        <v>152</v>
      </c>
      <c r="BM160" s="143" t="s">
        <v>529</v>
      </c>
    </row>
    <row r="161" spans="2:65" s="1" customFormat="1" ht="11.25" x14ac:dyDescent="0.2">
      <c r="B161" s="28"/>
      <c r="D161" s="145" t="s">
        <v>154</v>
      </c>
      <c r="F161" s="146" t="s">
        <v>265</v>
      </c>
      <c r="I161" s="147"/>
      <c r="J161" s="147"/>
      <c r="M161" s="28"/>
      <c r="N161" s="148"/>
      <c r="X161" s="52"/>
      <c r="AT161" s="13" t="s">
        <v>154</v>
      </c>
      <c r="AU161" s="13" t="s">
        <v>88</v>
      </c>
    </row>
    <row r="162" spans="2:65" s="1" customFormat="1" ht="24.2" customHeight="1" x14ac:dyDescent="0.2">
      <c r="B162" s="28"/>
      <c r="C162" s="149" t="s">
        <v>238</v>
      </c>
      <c r="D162" s="149" t="s">
        <v>207</v>
      </c>
      <c r="E162" s="150" t="s">
        <v>268</v>
      </c>
      <c r="F162" s="151" t="s">
        <v>269</v>
      </c>
      <c r="G162" s="152" t="s">
        <v>150</v>
      </c>
      <c r="H162" s="153">
        <v>0.5</v>
      </c>
      <c r="I162" s="154"/>
      <c r="J162" s="155"/>
      <c r="K162" s="156">
        <f>ROUND(P162*H162,2)</f>
        <v>0</v>
      </c>
      <c r="L162" s="151" t="s">
        <v>151</v>
      </c>
      <c r="M162" s="157"/>
      <c r="N162" s="158" t="s">
        <v>1</v>
      </c>
      <c r="O162" s="139" t="s">
        <v>41</v>
      </c>
      <c r="P162" s="140">
        <f>I162+J162</f>
        <v>0</v>
      </c>
      <c r="Q162" s="140">
        <f>ROUND(I162*H162,2)</f>
        <v>0</v>
      </c>
      <c r="R162" s="140">
        <f>ROUND(J162*H162,2)</f>
        <v>0</v>
      </c>
      <c r="T162" s="141">
        <f>S162*H162</f>
        <v>0</v>
      </c>
      <c r="U162" s="141">
        <v>0.13100000000000001</v>
      </c>
      <c r="V162" s="141">
        <f>U162*H162</f>
        <v>6.5500000000000003E-2</v>
      </c>
      <c r="W162" s="141">
        <v>0</v>
      </c>
      <c r="X162" s="142">
        <f>W162*H162</f>
        <v>0</v>
      </c>
      <c r="AR162" s="143" t="s">
        <v>186</v>
      </c>
      <c r="AT162" s="143" t="s">
        <v>207</v>
      </c>
      <c r="AU162" s="143" t="s">
        <v>88</v>
      </c>
      <c r="AY162" s="13" t="s">
        <v>145</v>
      </c>
      <c r="BE162" s="144">
        <f>IF(O162="základní",K162,0)</f>
        <v>0</v>
      </c>
      <c r="BF162" s="144">
        <f>IF(O162="snížená",K162,0)</f>
        <v>0</v>
      </c>
      <c r="BG162" s="144">
        <f>IF(O162="zákl. přenesená",K162,0)</f>
        <v>0</v>
      </c>
      <c r="BH162" s="144">
        <f>IF(O162="sníž. přenesená",K162,0)</f>
        <v>0</v>
      </c>
      <c r="BI162" s="144">
        <f>IF(O162="nulová",K162,0)</f>
        <v>0</v>
      </c>
      <c r="BJ162" s="13" t="s">
        <v>86</v>
      </c>
      <c r="BK162" s="144">
        <f>ROUND(P162*H162,2)</f>
        <v>0</v>
      </c>
      <c r="BL162" s="13" t="s">
        <v>152</v>
      </c>
      <c r="BM162" s="143" t="s">
        <v>530</v>
      </c>
    </row>
    <row r="163" spans="2:65" s="1" customFormat="1" ht="19.5" x14ac:dyDescent="0.2">
      <c r="B163" s="28"/>
      <c r="D163" s="145" t="s">
        <v>154</v>
      </c>
      <c r="F163" s="146" t="s">
        <v>269</v>
      </c>
      <c r="I163" s="147"/>
      <c r="J163" s="147"/>
      <c r="M163" s="28"/>
      <c r="N163" s="148"/>
      <c r="X163" s="52"/>
      <c r="AT163" s="13" t="s">
        <v>154</v>
      </c>
      <c r="AU163" s="13" t="s">
        <v>88</v>
      </c>
    </row>
    <row r="164" spans="2:65" s="1" customFormat="1" ht="37.9" customHeight="1" x14ac:dyDescent="0.2">
      <c r="B164" s="28"/>
      <c r="C164" s="131" t="s">
        <v>244</v>
      </c>
      <c r="D164" s="131" t="s">
        <v>147</v>
      </c>
      <c r="E164" s="132" t="s">
        <v>272</v>
      </c>
      <c r="F164" s="133" t="s">
        <v>273</v>
      </c>
      <c r="G164" s="134" t="s">
        <v>150</v>
      </c>
      <c r="H164" s="135">
        <v>3.5</v>
      </c>
      <c r="I164" s="136"/>
      <c r="J164" s="136"/>
      <c r="K164" s="137">
        <f>ROUND(P164*H164,2)</f>
        <v>0</v>
      </c>
      <c r="L164" s="133" t="s">
        <v>151</v>
      </c>
      <c r="M164" s="28"/>
      <c r="N164" s="138" t="s">
        <v>1</v>
      </c>
      <c r="O164" s="139" t="s">
        <v>41</v>
      </c>
      <c r="P164" s="140">
        <f>I164+J164</f>
        <v>0</v>
      </c>
      <c r="Q164" s="140">
        <f>ROUND(I164*H164,2)</f>
        <v>0</v>
      </c>
      <c r="R164" s="140">
        <f>ROUND(J164*H164,2)</f>
        <v>0</v>
      </c>
      <c r="T164" s="141">
        <f>S164*H164</f>
        <v>0</v>
      </c>
      <c r="U164" s="141">
        <v>0</v>
      </c>
      <c r="V164" s="141">
        <f>U164*H164</f>
        <v>0</v>
      </c>
      <c r="W164" s="141">
        <v>0</v>
      </c>
      <c r="X164" s="142">
        <f>W164*H164</f>
        <v>0</v>
      </c>
      <c r="AR164" s="143" t="s">
        <v>152</v>
      </c>
      <c r="AT164" s="143" t="s">
        <v>147</v>
      </c>
      <c r="AU164" s="143" t="s">
        <v>88</v>
      </c>
      <c r="AY164" s="13" t="s">
        <v>145</v>
      </c>
      <c r="BE164" s="144">
        <f>IF(O164="základní",K164,0)</f>
        <v>0</v>
      </c>
      <c r="BF164" s="144">
        <f>IF(O164="snížená",K164,0)</f>
        <v>0</v>
      </c>
      <c r="BG164" s="144">
        <f>IF(O164="zákl. přenesená",K164,0)</f>
        <v>0</v>
      </c>
      <c r="BH164" s="144">
        <f>IF(O164="sníž. přenesená",K164,0)</f>
        <v>0</v>
      </c>
      <c r="BI164" s="144">
        <f>IF(O164="nulová",K164,0)</f>
        <v>0</v>
      </c>
      <c r="BJ164" s="13" t="s">
        <v>86</v>
      </c>
      <c r="BK164" s="144">
        <f>ROUND(P164*H164,2)</f>
        <v>0</v>
      </c>
      <c r="BL164" s="13" t="s">
        <v>152</v>
      </c>
      <c r="BM164" s="143" t="s">
        <v>531</v>
      </c>
    </row>
    <row r="165" spans="2:65" s="1" customFormat="1" ht="48.75" x14ac:dyDescent="0.2">
      <c r="B165" s="28"/>
      <c r="D165" s="145" t="s">
        <v>154</v>
      </c>
      <c r="F165" s="146" t="s">
        <v>275</v>
      </c>
      <c r="I165" s="147"/>
      <c r="J165" s="147"/>
      <c r="M165" s="28"/>
      <c r="N165" s="148"/>
      <c r="X165" s="52"/>
      <c r="AT165" s="13" t="s">
        <v>154</v>
      </c>
      <c r="AU165" s="13" t="s">
        <v>88</v>
      </c>
    </row>
    <row r="166" spans="2:65" s="11" customFormat="1" ht="22.9" customHeight="1" x14ac:dyDescent="0.2">
      <c r="B166" s="118"/>
      <c r="D166" s="119" t="s">
        <v>77</v>
      </c>
      <c r="E166" s="129" t="s">
        <v>191</v>
      </c>
      <c r="F166" s="129" t="s">
        <v>276</v>
      </c>
      <c r="I166" s="121"/>
      <c r="J166" s="121"/>
      <c r="K166" s="130">
        <f>BK166</f>
        <v>0</v>
      </c>
      <c r="M166" s="118"/>
      <c r="N166" s="123"/>
      <c r="Q166" s="124">
        <f>SUM(Q167:Q178)</f>
        <v>0</v>
      </c>
      <c r="R166" s="124">
        <f>SUM(R167:R178)</f>
        <v>0</v>
      </c>
      <c r="T166" s="125">
        <f>SUM(T167:T178)</f>
        <v>0</v>
      </c>
      <c r="V166" s="125">
        <f>SUM(V167:V178)</f>
        <v>9.2840296000000002</v>
      </c>
      <c r="X166" s="126">
        <f>SUM(X167:X178)</f>
        <v>0</v>
      </c>
      <c r="AR166" s="119" t="s">
        <v>86</v>
      </c>
      <c r="AT166" s="127" t="s">
        <v>77</v>
      </c>
      <c r="AU166" s="127" t="s">
        <v>86</v>
      </c>
      <c r="AY166" s="119" t="s">
        <v>145</v>
      </c>
      <c r="BK166" s="128">
        <f>SUM(BK167:BK178)</f>
        <v>0</v>
      </c>
    </row>
    <row r="167" spans="2:65" s="1" customFormat="1" ht="33" customHeight="1" x14ac:dyDescent="0.2">
      <c r="B167" s="28"/>
      <c r="C167" s="131" t="s">
        <v>249</v>
      </c>
      <c r="D167" s="131" t="s">
        <v>147</v>
      </c>
      <c r="E167" s="132" t="s">
        <v>441</v>
      </c>
      <c r="F167" s="133" t="s">
        <v>442</v>
      </c>
      <c r="G167" s="134" t="s">
        <v>163</v>
      </c>
      <c r="H167" s="135">
        <v>29</v>
      </c>
      <c r="I167" s="136"/>
      <c r="J167" s="136"/>
      <c r="K167" s="137">
        <f>ROUND(P167*H167,2)</f>
        <v>0</v>
      </c>
      <c r="L167" s="133" t="s">
        <v>151</v>
      </c>
      <c r="M167" s="28"/>
      <c r="N167" s="138" t="s">
        <v>1</v>
      </c>
      <c r="O167" s="139" t="s">
        <v>41</v>
      </c>
      <c r="P167" s="140">
        <f>I167+J167</f>
        <v>0</v>
      </c>
      <c r="Q167" s="140">
        <f>ROUND(I167*H167,2)</f>
        <v>0</v>
      </c>
      <c r="R167" s="140">
        <f>ROUND(J167*H167,2)</f>
        <v>0</v>
      </c>
      <c r="T167" s="141">
        <f>S167*H167</f>
        <v>0</v>
      </c>
      <c r="U167" s="141">
        <v>0.1295</v>
      </c>
      <c r="V167" s="141">
        <f>U167*H167</f>
        <v>3.7555000000000001</v>
      </c>
      <c r="W167" s="141">
        <v>0</v>
      </c>
      <c r="X167" s="142">
        <f>W167*H167</f>
        <v>0</v>
      </c>
      <c r="AR167" s="143" t="s">
        <v>152</v>
      </c>
      <c r="AT167" s="143" t="s">
        <v>147</v>
      </c>
      <c r="AU167" s="143" t="s">
        <v>88</v>
      </c>
      <c r="AY167" s="13" t="s">
        <v>145</v>
      </c>
      <c r="BE167" s="144">
        <f>IF(O167="základní",K167,0)</f>
        <v>0</v>
      </c>
      <c r="BF167" s="144">
        <f>IF(O167="snížená",K167,0)</f>
        <v>0</v>
      </c>
      <c r="BG167" s="144">
        <f>IF(O167="zákl. přenesená",K167,0)</f>
        <v>0</v>
      </c>
      <c r="BH167" s="144">
        <f>IF(O167="sníž. přenesená",K167,0)</f>
        <v>0</v>
      </c>
      <c r="BI167" s="144">
        <f>IF(O167="nulová",K167,0)</f>
        <v>0</v>
      </c>
      <c r="BJ167" s="13" t="s">
        <v>86</v>
      </c>
      <c r="BK167" s="144">
        <f>ROUND(P167*H167,2)</f>
        <v>0</v>
      </c>
      <c r="BL167" s="13" t="s">
        <v>152</v>
      </c>
      <c r="BM167" s="143" t="s">
        <v>532</v>
      </c>
    </row>
    <row r="168" spans="2:65" s="1" customFormat="1" ht="29.25" x14ac:dyDescent="0.2">
      <c r="B168" s="28"/>
      <c r="D168" s="145" t="s">
        <v>154</v>
      </c>
      <c r="F168" s="146" t="s">
        <v>444</v>
      </c>
      <c r="I168" s="147"/>
      <c r="J168" s="147"/>
      <c r="M168" s="28"/>
      <c r="N168" s="148"/>
      <c r="X168" s="52"/>
      <c r="AT168" s="13" t="s">
        <v>154</v>
      </c>
      <c r="AU168" s="13" t="s">
        <v>88</v>
      </c>
    </row>
    <row r="169" spans="2:65" s="1" customFormat="1" ht="24.2" customHeight="1" x14ac:dyDescent="0.2">
      <c r="B169" s="28"/>
      <c r="C169" s="149" t="s">
        <v>8</v>
      </c>
      <c r="D169" s="149" t="s">
        <v>207</v>
      </c>
      <c r="E169" s="150" t="s">
        <v>445</v>
      </c>
      <c r="F169" s="151" t="s">
        <v>446</v>
      </c>
      <c r="G169" s="152" t="s">
        <v>163</v>
      </c>
      <c r="H169" s="153">
        <v>29.58</v>
      </c>
      <c r="I169" s="154"/>
      <c r="J169" s="155"/>
      <c r="K169" s="156">
        <f>ROUND(P169*H169,2)</f>
        <v>0</v>
      </c>
      <c r="L169" s="151" t="s">
        <v>151</v>
      </c>
      <c r="M169" s="157"/>
      <c r="N169" s="158" t="s">
        <v>1</v>
      </c>
      <c r="O169" s="139" t="s">
        <v>41</v>
      </c>
      <c r="P169" s="140">
        <f>I169+J169</f>
        <v>0</v>
      </c>
      <c r="Q169" s="140">
        <f>ROUND(I169*H169,2)</f>
        <v>0</v>
      </c>
      <c r="R169" s="140">
        <f>ROUND(J169*H169,2)</f>
        <v>0</v>
      </c>
      <c r="T169" s="141">
        <f>S169*H169</f>
        <v>0</v>
      </c>
      <c r="U169" s="141">
        <v>5.6120000000000003E-2</v>
      </c>
      <c r="V169" s="141">
        <f>U169*H169</f>
        <v>1.6600296000000001</v>
      </c>
      <c r="W169" s="141">
        <v>0</v>
      </c>
      <c r="X169" s="142">
        <f>W169*H169</f>
        <v>0</v>
      </c>
      <c r="AR169" s="143" t="s">
        <v>186</v>
      </c>
      <c r="AT169" s="143" t="s">
        <v>207</v>
      </c>
      <c r="AU169" s="143" t="s">
        <v>88</v>
      </c>
      <c r="AY169" s="13" t="s">
        <v>145</v>
      </c>
      <c r="BE169" s="144">
        <f>IF(O169="základní",K169,0)</f>
        <v>0</v>
      </c>
      <c r="BF169" s="144">
        <f>IF(O169="snížená",K169,0)</f>
        <v>0</v>
      </c>
      <c r="BG169" s="144">
        <f>IF(O169="zákl. přenesená",K169,0)</f>
        <v>0</v>
      </c>
      <c r="BH169" s="144">
        <f>IF(O169="sníž. přenesená",K169,0)</f>
        <v>0</v>
      </c>
      <c r="BI169" s="144">
        <f>IF(O169="nulová",K169,0)</f>
        <v>0</v>
      </c>
      <c r="BJ169" s="13" t="s">
        <v>86</v>
      </c>
      <c r="BK169" s="144">
        <f>ROUND(P169*H169,2)</f>
        <v>0</v>
      </c>
      <c r="BL169" s="13" t="s">
        <v>152</v>
      </c>
      <c r="BM169" s="143" t="s">
        <v>533</v>
      </c>
    </row>
    <row r="170" spans="2:65" s="1" customFormat="1" ht="11.25" x14ac:dyDescent="0.2">
      <c r="B170" s="28"/>
      <c r="D170" s="145" t="s">
        <v>154</v>
      </c>
      <c r="F170" s="146" t="s">
        <v>446</v>
      </c>
      <c r="I170" s="147"/>
      <c r="J170" s="147"/>
      <c r="M170" s="28"/>
      <c r="N170" s="148"/>
      <c r="X170" s="52"/>
      <c r="AT170" s="13" t="s">
        <v>154</v>
      </c>
      <c r="AU170" s="13" t="s">
        <v>88</v>
      </c>
    </row>
    <row r="171" spans="2:65" s="1" customFormat="1" ht="24.2" customHeight="1" x14ac:dyDescent="0.2">
      <c r="B171" s="28"/>
      <c r="C171" s="131" t="s">
        <v>258</v>
      </c>
      <c r="D171" s="131" t="s">
        <v>147</v>
      </c>
      <c r="E171" s="132" t="s">
        <v>291</v>
      </c>
      <c r="F171" s="133" t="s">
        <v>292</v>
      </c>
      <c r="G171" s="134" t="s">
        <v>163</v>
      </c>
      <c r="H171" s="135">
        <v>30</v>
      </c>
      <c r="I171" s="136"/>
      <c r="J171" s="136"/>
      <c r="K171" s="137">
        <f>ROUND(P171*H171,2)</f>
        <v>0</v>
      </c>
      <c r="L171" s="133" t="s">
        <v>151</v>
      </c>
      <c r="M171" s="28"/>
      <c r="N171" s="138" t="s">
        <v>1</v>
      </c>
      <c r="O171" s="139" t="s">
        <v>41</v>
      </c>
      <c r="P171" s="140">
        <f>I171+J171</f>
        <v>0</v>
      </c>
      <c r="Q171" s="140">
        <f>ROUND(I171*H171,2)</f>
        <v>0</v>
      </c>
      <c r="R171" s="140">
        <f>ROUND(J171*H171,2)</f>
        <v>0</v>
      </c>
      <c r="T171" s="141">
        <f>S171*H171</f>
        <v>0</v>
      </c>
      <c r="U171" s="141">
        <v>0.10095</v>
      </c>
      <c r="V171" s="141">
        <f>U171*H171</f>
        <v>3.0284999999999997</v>
      </c>
      <c r="W171" s="141">
        <v>0</v>
      </c>
      <c r="X171" s="142">
        <f>W171*H171</f>
        <v>0</v>
      </c>
      <c r="AR171" s="143" t="s">
        <v>152</v>
      </c>
      <c r="AT171" s="143" t="s">
        <v>147</v>
      </c>
      <c r="AU171" s="143" t="s">
        <v>88</v>
      </c>
      <c r="AY171" s="13" t="s">
        <v>145</v>
      </c>
      <c r="BE171" s="144">
        <f>IF(O171="základní",K171,0)</f>
        <v>0</v>
      </c>
      <c r="BF171" s="144">
        <f>IF(O171="snížená",K171,0)</f>
        <v>0</v>
      </c>
      <c r="BG171" s="144">
        <f>IF(O171="zákl. přenesená",K171,0)</f>
        <v>0</v>
      </c>
      <c r="BH171" s="144">
        <f>IF(O171="sníž. přenesená",K171,0)</f>
        <v>0</v>
      </c>
      <c r="BI171" s="144">
        <f>IF(O171="nulová",K171,0)</f>
        <v>0</v>
      </c>
      <c r="BJ171" s="13" t="s">
        <v>86</v>
      </c>
      <c r="BK171" s="144">
        <f>ROUND(P171*H171,2)</f>
        <v>0</v>
      </c>
      <c r="BL171" s="13" t="s">
        <v>152</v>
      </c>
      <c r="BM171" s="143" t="s">
        <v>534</v>
      </c>
    </row>
    <row r="172" spans="2:65" s="1" customFormat="1" ht="29.25" x14ac:dyDescent="0.2">
      <c r="B172" s="28"/>
      <c r="D172" s="145" t="s">
        <v>154</v>
      </c>
      <c r="F172" s="146" t="s">
        <v>294</v>
      </c>
      <c r="I172" s="147"/>
      <c r="J172" s="147"/>
      <c r="M172" s="28"/>
      <c r="N172" s="148"/>
      <c r="X172" s="52"/>
      <c r="AT172" s="13" t="s">
        <v>154</v>
      </c>
      <c r="AU172" s="13" t="s">
        <v>88</v>
      </c>
    </row>
    <row r="173" spans="2:65" s="1" customFormat="1" ht="24.2" customHeight="1" x14ac:dyDescent="0.2">
      <c r="B173" s="28"/>
      <c r="C173" s="149" t="s">
        <v>263</v>
      </c>
      <c r="D173" s="149" t="s">
        <v>207</v>
      </c>
      <c r="E173" s="150" t="s">
        <v>449</v>
      </c>
      <c r="F173" s="151" t="s">
        <v>450</v>
      </c>
      <c r="G173" s="152" t="s">
        <v>163</v>
      </c>
      <c r="H173" s="153">
        <v>30</v>
      </c>
      <c r="I173" s="154"/>
      <c r="J173" s="155"/>
      <c r="K173" s="156">
        <f>ROUND(P173*H173,2)</f>
        <v>0</v>
      </c>
      <c r="L173" s="151" t="s">
        <v>151</v>
      </c>
      <c r="M173" s="157"/>
      <c r="N173" s="158" t="s">
        <v>1</v>
      </c>
      <c r="O173" s="139" t="s">
        <v>41</v>
      </c>
      <c r="P173" s="140">
        <f>I173+J173</f>
        <v>0</v>
      </c>
      <c r="Q173" s="140">
        <f>ROUND(I173*H173,2)</f>
        <v>0</v>
      </c>
      <c r="R173" s="140">
        <f>ROUND(J173*H173,2)</f>
        <v>0</v>
      </c>
      <c r="T173" s="141">
        <f>S173*H173</f>
        <v>0</v>
      </c>
      <c r="U173" s="141">
        <v>2.8000000000000001E-2</v>
      </c>
      <c r="V173" s="141">
        <f>U173*H173</f>
        <v>0.84</v>
      </c>
      <c r="W173" s="141">
        <v>0</v>
      </c>
      <c r="X173" s="142">
        <f>W173*H173</f>
        <v>0</v>
      </c>
      <c r="AR173" s="143" t="s">
        <v>186</v>
      </c>
      <c r="AT173" s="143" t="s">
        <v>207</v>
      </c>
      <c r="AU173" s="143" t="s">
        <v>88</v>
      </c>
      <c r="AY173" s="13" t="s">
        <v>145</v>
      </c>
      <c r="BE173" s="144">
        <f>IF(O173="základní",K173,0)</f>
        <v>0</v>
      </c>
      <c r="BF173" s="144">
        <f>IF(O173="snížená",K173,0)</f>
        <v>0</v>
      </c>
      <c r="BG173" s="144">
        <f>IF(O173="zákl. přenesená",K173,0)</f>
        <v>0</v>
      </c>
      <c r="BH173" s="144">
        <f>IF(O173="sníž. přenesená",K173,0)</f>
        <v>0</v>
      </c>
      <c r="BI173" s="144">
        <f>IF(O173="nulová",K173,0)</f>
        <v>0</v>
      </c>
      <c r="BJ173" s="13" t="s">
        <v>86</v>
      </c>
      <c r="BK173" s="144">
        <f>ROUND(P173*H173,2)</f>
        <v>0</v>
      </c>
      <c r="BL173" s="13" t="s">
        <v>152</v>
      </c>
      <c r="BM173" s="143" t="s">
        <v>535</v>
      </c>
    </row>
    <row r="174" spans="2:65" s="1" customFormat="1" ht="11.25" x14ac:dyDescent="0.2">
      <c r="B174" s="28"/>
      <c r="D174" s="145" t="s">
        <v>154</v>
      </c>
      <c r="F174" s="146" t="s">
        <v>450</v>
      </c>
      <c r="I174" s="147"/>
      <c r="J174" s="147"/>
      <c r="M174" s="28"/>
      <c r="N174" s="148"/>
      <c r="X174" s="52"/>
      <c r="AT174" s="13" t="s">
        <v>154</v>
      </c>
      <c r="AU174" s="13" t="s">
        <v>88</v>
      </c>
    </row>
    <row r="175" spans="2:65" s="1" customFormat="1" ht="24.2" customHeight="1" x14ac:dyDescent="0.2">
      <c r="B175" s="28"/>
      <c r="C175" s="131" t="s">
        <v>267</v>
      </c>
      <c r="D175" s="131" t="s">
        <v>147</v>
      </c>
      <c r="E175" s="132" t="s">
        <v>300</v>
      </c>
      <c r="F175" s="133" t="s">
        <v>301</v>
      </c>
      <c r="G175" s="134" t="s">
        <v>150</v>
      </c>
      <c r="H175" s="135">
        <v>13.5</v>
      </c>
      <c r="I175" s="136"/>
      <c r="J175" s="136"/>
      <c r="K175" s="137">
        <f>ROUND(P175*H175,2)</f>
        <v>0</v>
      </c>
      <c r="L175" s="133" t="s">
        <v>151</v>
      </c>
      <c r="M175" s="28"/>
      <c r="N175" s="138" t="s">
        <v>1</v>
      </c>
      <c r="O175" s="139" t="s">
        <v>41</v>
      </c>
      <c r="P175" s="140">
        <f>I175+J175</f>
        <v>0</v>
      </c>
      <c r="Q175" s="140">
        <f>ROUND(I175*H175,2)</f>
        <v>0</v>
      </c>
      <c r="R175" s="140">
        <f>ROUND(J175*H175,2)</f>
        <v>0</v>
      </c>
      <c r="T175" s="141">
        <f>S175*H175</f>
        <v>0</v>
      </c>
      <c r="U175" s="141">
        <v>0</v>
      </c>
      <c r="V175" s="141">
        <f>U175*H175</f>
        <v>0</v>
      </c>
      <c r="W175" s="141">
        <v>0</v>
      </c>
      <c r="X175" s="142">
        <f>W175*H175</f>
        <v>0</v>
      </c>
      <c r="AR175" s="143" t="s">
        <v>152</v>
      </c>
      <c r="AT175" s="143" t="s">
        <v>147</v>
      </c>
      <c r="AU175" s="143" t="s">
        <v>88</v>
      </c>
      <c r="AY175" s="13" t="s">
        <v>145</v>
      </c>
      <c r="BE175" s="144">
        <f>IF(O175="základní",K175,0)</f>
        <v>0</v>
      </c>
      <c r="BF175" s="144">
        <f>IF(O175="snížená",K175,0)</f>
        <v>0</v>
      </c>
      <c r="BG175" s="144">
        <f>IF(O175="zákl. přenesená",K175,0)</f>
        <v>0</v>
      </c>
      <c r="BH175" s="144">
        <f>IF(O175="sníž. přenesená",K175,0)</f>
        <v>0</v>
      </c>
      <c r="BI175" s="144">
        <f>IF(O175="nulová",K175,0)</f>
        <v>0</v>
      </c>
      <c r="BJ175" s="13" t="s">
        <v>86</v>
      </c>
      <c r="BK175" s="144">
        <f>ROUND(P175*H175,2)</f>
        <v>0</v>
      </c>
      <c r="BL175" s="13" t="s">
        <v>152</v>
      </c>
      <c r="BM175" s="143" t="s">
        <v>536</v>
      </c>
    </row>
    <row r="176" spans="2:65" s="1" customFormat="1" ht="39" x14ac:dyDescent="0.2">
      <c r="B176" s="28"/>
      <c r="D176" s="145" t="s">
        <v>154</v>
      </c>
      <c r="F176" s="146" t="s">
        <v>303</v>
      </c>
      <c r="I176" s="147"/>
      <c r="J176" s="147"/>
      <c r="M176" s="28"/>
      <c r="N176" s="148"/>
      <c r="X176" s="52"/>
      <c r="AT176" s="13" t="s">
        <v>154</v>
      </c>
      <c r="AU176" s="13" t="s">
        <v>88</v>
      </c>
    </row>
    <row r="177" spans="2:65" s="1" customFormat="1" ht="33" customHeight="1" x14ac:dyDescent="0.2">
      <c r="B177" s="28"/>
      <c r="C177" s="131" t="s">
        <v>271</v>
      </c>
      <c r="D177" s="131" t="s">
        <v>147</v>
      </c>
      <c r="E177" s="132" t="s">
        <v>468</v>
      </c>
      <c r="F177" s="133" t="s">
        <v>469</v>
      </c>
      <c r="G177" s="134" t="s">
        <v>150</v>
      </c>
      <c r="H177" s="135">
        <v>6</v>
      </c>
      <c r="I177" s="136"/>
      <c r="J177" s="136"/>
      <c r="K177" s="137">
        <f>ROUND(P177*H177,2)</f>
        <v>0</v>
      </c>
      <c r="L177" s="133" t="s">
        <v>1</v>
      </c>
      <c r="M177" s="28"/>
      <c r="N177" s="138" t="s">
        <v>1</v>
      </c>
      <c r="O177" s="139" t="s">
        <v>41</v>
      </c>
      <c r="P177" s="140">
        <f>I177+J177</f>
        <v>0</v>
      </c>
      <c r="Q177" s="140">
        <f>ROUND(I177*H177,2)</f>
        <v>0</v>
      </c>
      <c r="R177" s="140">
        <f>ROUND(J177*H177,2)</f>
        <v>0</v>
      </c>
      <c r="T177" s="141">
        <f>S177*H177</f>
        <v>0</v>
      </c>
      <c r="U177" s="141">
        <v>0</v>
      </c>
      <c r="V177" s="141">
        <f>U177*H177</f>
        <v>0</v>
      </c>
      <c r="W177" s="141">
        <v>0</v>
      </c>
      <c r="X177" s="142">
        <f>W177*H177</f>
        <v>0</v>
      </c>
      <c r="AR177" s="143" t="s">
        <v>152</v>
      </c>
      <c r="AT177" s="143" t="s">
        <v>147</v>
      </c>
      <c r="AU177" s="143" t="s">
        <v>88</v>
      </c>
      <c r="AY177" s="13" t="s">
        <v>145</v>
      </c>
      <c r="BE177" s="144">
        <f>IF(O177="základní",K177,0)</f>
        <v>0</v>
      </c>
      <c r="BF177" s="144">
        <f>IF(O177="snížená",K177,0)</f>
        <v>0</v>
      </c>
      <c r="BG177" s="144">
        <f>IF(O177="zákl. přenesená",K177,0)</f>
        <v>0</v>
      </c>
      <c r="BH177" s="144">
        <f>IF(O177="sníž. přenesená",K177,0)</f>
        <v>0</v>
      </c>
      <c r="BI177" s="144">
        <f>IF(O177="nulová",K177,0)</f>
        <v>0</v>
      </c>
      <c r="BJ177" s="13" t="s">
        <v>86</v>
      </c>
      <c r="BK177" s="144">
        <f>ROUND(P177*H177,2)</f>
        <v>0</v>
      </c>
      <c r="BL177" s="13" t="s">
        <v>152</v>
      </c>
      <c r="BM177" s="143" t="s">
        <v>537</v>
      </c>
    </row>
    <row r="178" spans="2:65" s="1" customFormat="1" ht="19.5" x14ac:dyDescent="0.2">
      <c r="B178" s="28"/>
      <c r="D178" s="145" t="s">
        <v>154</v>
      </c>
      <c r="F178" s="146" t="s">
        <v>469</v>
      </c>
      <c r="I178" s="147"/>
      <c r="J178" s="147"/>
      <c r="M178" s="28"/>
      <c r="N178" s="148"/>
      <c r="X178" s="52"/>
      <c r="AT178" s="13" t="s">
        <v>154</v>
      </c>
      <c r="AU178" s="13" t="s">
        <v>88</v>
      </c>
    </row>
    <row r="179" spans="2:65" s="11" customFormat="1" ht="22.9" customHeight="1" x14ac:dyDescent="0.2">
      <c r="B179" s="118"/>
      <c r="D179" s="119" t="s">
        <v>77</v>
      </c>
      <c r="E179" s="129" t="s">
        <v>304</v>
      </c>
      <c r="F179" s="129" t="s">
        <v>305</v>
      </c>
      <c r="I179" s="121"/>
      <c r="J179" s="121"/>
      <c r="K179" s="130">
        <f>BK179</f>
        <v>0</v>
      </c>
      <c r="M179" s="118"/>
      <c r="N179" s="123"/>
      <c r="Q179" s="124">
        <f>SUM(Q180:Q185)</f>
        <v>0</v>
      </c>
      <c r="R179" s="124">
        <f>SUM(R180:R185)</f>
        <v>0</v>
      </c>
      <c r="T179" s="125">
        <f>SUM(T180:T185)</f>
        <v>0</v>
      </c>
      <c r="V179" s="125">
        <f>SUM(V180:V185)</f>
        <v>0</v>
      </c>
      <c r="X179" s="126">
        <f>SUM(X180:X185)</f>
        <v>0</v>
      </c>
      <c r="AR179" s="119" t="s">
        <v>86</v>
      </c>
      <c r="AT179" s="127" t="s">
        <v>77</v>
      </c>
      <c r="AU179" s="127" t="s">
        <v>86</v>
      </c>
      <c r="AY179" s="119" t="s">
        <v>145</v>
      </c>
      <c r="BK179" s="128">
        <f>SUM(BK180:BK185)</f>
        <v>0</v>
      </c>
    </row>
    <row r="180" spans="2:65" s="1" customFormat="1" ht="24" x14ac:dyDescent="0.2">
      <c r="B180" s="28"/>
      <c r="C180" s="131" t="s">
        <v>277</v>
      </c>
      <c r="D180" s="131" t="s">
        <v>147</v>
      </c>
      <c r="E180" s="132" t="s">
        <v>307</v>
      </c>
      <c r="F180" s="133" t="s">
        <v>308</v>
      </c>
      <c r="G180" s="134" t="s">
        <v>194</v>
      </c>
      <c r="H180" s="135">
        <v>15.125</v>
      </c>
      <c r="I180" s="136"/>
      <c r="J180" s="136"/>
      <c r="K180" s="137">
        <f>ROUND(P180*H180,2)</f>
        <v>0</v>
      </c>
      <c r="L180" s="133" t="s">
        <v>151</v>
      </c>
      <c r="M180" s="28"/>
      <c r="N180" s="138" t="s">
        <v>1</v>
      </c>
      <c r="O180" s="139" t="s">
        <v>41</v>
      </c>
      <c r="P180" s="140">
        <f>I180+J180</f>
        <v>0</v>
      </c>
      <c r="Q180" s="140">
        <f>ROUND(I180*H180,2)</f>
        <v>0</v>
      </c>
      <c r="R180" s="140">
        <f>ROUND(J180*H180,2)</f>
        <v>0</v>
      </c>
      <c r="T180" s="141">
        <f>S180*H180</f>
        <v>0</v>
      </c>
      <c r="U180" s="141">
        <v>0</v>
      </c>
      <c r="V180" s="141">
        <f>U180*H180</f>
        <v>0</v>
      </c>
      <c r="W180" s="141">
        <v>0</v>
      </c>
      <c r="X180" s="142">
        <f>W180*H180</f>
        <v>0</v>
      </c>
      <c r="AR180" s="143" t="s">
        <v>152</v>
      </c>
      <c r="AT180" s="143" t="s">
        <v>147</v>
      </c>
      <c r="AU180" s="143" t="s">
        <v>88</v>
      </c>
      <c r="AY180" s="13" t="s">
        <v>145</v>
      </c>
      <c r="BE180" s="144">
        <f>IF(O180="základní",K180,0)</f>
        <v>0</v>
      </c>
      <c r="BF180" s="144">
        <f>IF(O180="snížená",K180,0)</f>
        <v>0</v>
      </c>
      <c r="BG180" s="144">
        <f>IF(O180="zákl. přenesená",K180,0)</f>
        <v>0</v>
      </c>
      <c r="BH180" s="144">
        <f>IF(O180="sníž. přenesená",K180,0)</f>
        <v>0</v>
      </c>
      <c r="BI180" s="144">
        <f>IF(O180="nulová",K180,0)</f>
        <v>0</v>
      </c>
      <c r="BJ180" s="13" t="s">
        <v>86</v>
      </c>
      <c r="BK180" s="144">
        <f>ROUND(P180*H180,2)</f>
        <v>0</v>
      </c>
      <c r="BL180" s="13" t="s">
        <v>152</v>
      </c>
      <c r="BM180" s="143" t="s">
        <v>538</v>
      </c>
    </row>
    <row r="181" spans="2:65" s="1" customFormat="1" ht="19.5" x14ac:dyDescent="0.2">
      <c r="B181" s="28"/>
      <c r="D181" s="145" t="s">
        <v>154</v>
      </c>
      <c r="F181" s="146" t="s">
        <v>310</v>
      </c>
      <c r="I181" s="147"/>
      <c r="J181" s="147"/>
      <c r="M181" s="28"/>
      <c r="N181" s="148"/>
      <c r="X181" s="52"/>
      <c r="AT181" s="13" t="s">
        <v>154</v>
      </c>
      <c r="AU181" s="13" t="s">
        <v>88</v>
      </c>
    </row>
    <row r="182" spans="2:65" s="1" customFormat="1" ht="24.2" customHeight="1" x14ac:dyDescent="0.2">
      <c r="B182" s="28"/>
      <c r="C182" s="131" t="s">
        <v>282</v>
      </c>
      <c r="D182" s="131" t="s">
        <v>147</v>
      </c>
      <c r="E182" s="132" t="s">
        <v>312</v>
      </c>
      <c r="F182" s="133" t="s">
        <v>313</v>
      </c>
      <c r="G182" s="134" t="s">
        <v>194</v>
      </c>
      <c r="H182" s="135">
        <v>136.125</v>
      </c>
      <c r="I182" s="136"/>
      <c r="J182" s="136"/>
      <c r="K182" s="137">
        <f>ROUND(P182*H182,2)</f>
        <v>0</v>
      </c>
      <c r="L182" s="133" t="s">
        <v>151</v>
      </c>
      <c r="M182" s="28"/>
      <c r="N182" s="138" t="s">
        <v>1</v>
      </c>
      <c r="O182" s="139" t="s">
        <v>41</v>
      </c>
      <c r="P182" s="140">
        <f>I182+J182</f>
        <v>0</v>
      </c>
      <c r="Q182" s="140">
        <f>ROUND(I182*H182,2)</f>
        <v>0</v>
      </c>
      <c r="R182" s="140">
        <f>ROUND(J182*H182,2)</f>
        <v>0</v>
      </c>
      <c r="T182" s="141">
        <f>S182*H182</f>
        <v>0</v>
      </c>
      <c r="U182" s="141">
        <v>0</v>
      </c>
      <c r="V182" s="141">
        <f>U182*H182</f>
        <v>0</v>
      </c>
      <c r="W182" s="141">
        <v>0</v>
      </c>
      <c r="X182" s="142">
        <f>W182*H182</f>
        <v>0</v>
      </c>
      <c r="AR182" s="143" t="s">
        <v>152</v>
      </c>
      <c r="AT182" s="143" t="s">
        <v>147</v>
      </c>
      <c r="AU182" s="143" t="s">
        <v>88</v>
      </c>
      <c r="AY182" s="13" t="s">
        <v>145</v>
      </c>
      <c r="BE182" s="144">
        <f>IF(O182="základní",K182,0)</f>
        <v>0</v>
      </c>
      <c r="BF182" s="144">
        <f>IF(O182="snížená",K182,0)</f>
        <v>0</v>
      </c>
      <c r="BG182" s="144">
        <f>IF(O182="zákl. přenesená",K182,0)</f>
        <v>0</v>
      </c>
      <c r="BH182" s="144">
        <f>IF(O182="sníž. přenesená",K182,0)</f>
        <v>0</v>
      </c>
      <c r="BI182" s="144">
        <f>IF(O182="nulová",K182,0)</f>
        <v>0</v>
      </c>
      <c r="BJ182" s="13" t="s">
        <v>86</v>
      </c>
      <c r="BK182" s="144">
        <f>ROUND(P182*H182,2)</f>
        <v>0</v>
      </c>
      <c r="BL182" s="13" t="s">
        <v>152</v>
      </c>
      <c r="BM182" s="143" t="s">
        <v>539</v>
      </c>
    </row>
    <row r="183" spans="2:65" s="1" customFormat="1" ht="29.25" x14ac:dyDescent="0.2">
      <c r="B183" s="28"/>
      <c r="D183" s="145" t="s">
        <v>154</v>
      </c>
      <c r="F183" s="146" t="s">
        <v>315</v>
      </c>
      <c r="I183" s="147"/>
      <c r="J183" s="147"/>
      <c r="M183" s="28"/>
      <c r="N183" s="148"/>
      <c r="X183" s="52"/>
      <c r="AT183" s="13" t="s">
        <v>154</v>
      </c>
      <c r="AU183" s="13" t="s">
        <v>88</v>
      </c>
    </row>
    <row r="184" spans="2:65" s="1" customFormat="1" ht="44.25" customHeight="1" x14ac:dyDescent="0.2">
      <c r="B184" s="28"/>
      <c r="C184" s="131" t="s">
        <v>286</v>
      </c>
      <c r="D184" s="131" t="s">
        <v>147</v>
      </c>
      <c r="E184" s="132" t="s">
        <v>317</v>
      </c>
      <c r="F184" s="133" t="s">
        <v>196</v>
      </c>
      <c r="G184" s="134" t="s">
        <v>194</v>
      </c>
      <c r="H184" s="135">
        <v>15.125</v>
      </c>
      <c r="I184" s="136"/>
      <c r="J184" s="136"/>
      <c r="K184" s="137">
        <f>ROUND(P184*H184,2)</f>
        <v>0</v>
      </c>
      <c r="L184" s="133" t="s">
        <v>151</v>
      </c>
      <c r="M184" s="28"/>
      <c r="N184" s="138" t="s">
        <v>1</v>
      </c>
      <c r="O184" s="139" t="s">
        <v>41</v>
      </c>
      <c r="P184" s="140">
        <f>I184+J184</f>
        <v>0</v>
      </c>
      <c r="Q184" s="140">
        <f>ROUND(I184*H184,2)</f>
        <v>0</v>
      </c>
      <c r="R184" s="140">
        <f>ROUND(J184*H184,2)</f>
        <v>0</v>
      </c>
      <c r="T184" s="141">
        <f>S184*H184</f>
        <v>0</v>
      </c>
      <c r="U184" s="141">
        <v>0</v>
      </c>
      <c r="V184" s="141">
        <f>U184*H184</f>
        <v>0</v>
      </c>
      <c r="W184" s="141">
        <v>0</v>
      </c>
      <c r="X184" s="142">
        <f>W184*H184</f>
        <v>0</v>
      </c>
      <c r="AR184" s="143" t="s">
        <v>152</v>
      </c>
      <c r="AT184" s="143" t="s">
        <v>147</v>
      </c>
      <c r="AU184" s="143" t="s">
        <v>88</v>
      </c>
      <c r="AY184" s="13" t="s">
        <v>145</v>
      </c>
      <c r="BE184" s="144">
        <f>IF(O184="základní",K184,0)</f>
        <v>0</v>
      </c>
      <c r="BF184" s="144">
        <f>IF(O184="snížená",K184,0)</f>
        <v>0</v>
      </c>
      <c r="BG184" s="144">
        <f>IF(O184="zákl. přenesená",K184,0)</f>
        <v>0</v>
      </c>
      <c r="BH184" s="144">
        <f>IF(O184="sníž. přenesená",K184,0)</f>
        <v>0</v>
      </c>
      <c r="BI184" s="144">
        <f>IF(O184="nulová",K184,0)</f>
        <v>0</v>
      </c>
      <c r="BJ184" s="13" t="s">
        <v>86</v>
      </c>
      <c r="BK184" s="144">
        <f>ROUND(P184*H184,2)</f>
        <v>0</v>
      </c>
      <c r="BL184" s="13" t="s">
        <v>152</v>
      </c>
      <c r="BM184" s="143" t="s">
        <v>540</v>
      </c>
    </row>
    <row r="185" spans="2:65" s="1" customFormat="1" ht="29.25" x14ac:dyDescent="0.2">
      <c r="B185" s="28"/>
      <c r="D185" s="145" t="s">
        <v>154</v>
      </c>
      <c r="F185" s="146" t="s">
        <v>196</v>
      </c>
      <c r="I185" s="147"/>
      <c r="J185" s="147"/>
      <c r="M185" s="28"/>
      <c r="N185" s="148"/>
      <c r="X185" s="52"/>
      <c r="AT185" s="13" t="s">
        <v>154</v>
      </c>
      <c r="AU185" s="13" t="s">
        <v>88</v>
      </c>
    </row>
    <row r="186" spans="2:65" s="11" customFormat="1" ht="22.9" customHeight="1" x14ac:dyDescent="0.2">
      <c r="B186" s="118"/>
      <c r="D186" s="119" t="s">
        <v>77</v>
      </c>
      <c r="E186" s="129" t="s">
        <v>319</v>
      </c>
      <c r="F186" s="129" t="s">
        <v>320</v>
      </c>
      <c r="I186" s="121"/>
      <c r="J186" s="121"/>
      <c r="K186" s="130">
        <f>BK186</f>
        <v>0</v>
      </c>
      <c r="M186" s="118"/>
      <c r="N186" s="123"/>
      <c r="Q186" s="124">
        <f>SUM(Q187:Q188)</f>
        <v>0</v>
      </c>
      <c r="R186" s="124">
        <f>SUM(R187:R188)</f>
        <v>0</v>
      </c>
      <c r="T186" s="125">
        <f>SUM(T187:T188)</f>
        <v>0</v>
      </c>
      <c r="V186" s="125">
        <f>SUM(V187:V188)</f>
        <v>0</v>
      </c>
      <c r="X186" s="126">
        <f>SUM(X187:X188)</f>
        <v>0</v>
      </c>
      <c r="AR186" s="119" t="s">
        <v>86</v>
      </c>
      <c r="AT186" s="127" t="s">
        <v>77</v>
      </c>
      <c r="AU186" s="127" t="s">
        <v>86</v>
      </c>
      <c r="AY186" s="119" t="s">
        <v>145</v>
      </c>
      <c r="BK186" s="128">
        <f>SUM(BK187:BK188)</f>
        <v>0</v>
      </c>
    </row>
    <row r="187" spans="2:65" s="1" customFormat="1" ht="24.2" customHeight="1" x14ac:dyDescent="0.2">
      <c r="B187" s="28"/>
      <c r="C187" s="131" t="s">
        <v>290</v>
      </c>
      <c r="D187" s="131" t="s">
        <v>147</v>
      </c>
      <c r="E187" s="132" t="s">
        <v>322</v>
      </c>
      <c r="F187" s="133" t="s">
        <v>323</v>
      </c>
      <c r="G187" s="134" t="s">
        <v>194</v>
      </c>
      <c r="H187" s="135">
        <v>22.843</v>
      </c>
      <c r="I187" s="136"/>
      <c r="J187" s="136"/>
      <c r="K187" s="137">
        <f>ROUND(P187*H187,2)</f>
        <v>0</v>
      </c>
      <c r="L187" s="133" t="s">
        <v>151</v>
      </c>
      <c r="M187" s="28"/>
      <c r="N187" s="138" t="s">
        <v>1</v>
      </c>
      <c r="O187" s="139" t="s">
        <v>41</v>
      </c>
      <c r="P187" s="140">
        <f>I187+J187</f>
        <v>0</v>
      </c>
      <c r="Q187" s="140">
        <f>ROUND(I187*H187,2)</f>
        <v>0</v>
      </c>
      <c r="R187" s="140">
        <f>ROUND(J187*H187,2)</f>
        <v>0</v>
      </c>
      <c r="T187" s="141">
        <f>S187*H187</f>
        <v>0</v>
      </c>
      <c r="U187" s="141">
        <v>0</v>
      </c>
      <c r="V187" s="141">
        <f>U187*H187</f>
        <v>0</v>
      </c>
      <c r="W187" s="141">
        <v>0</v>
      </c>
      <c r="X187" s="142">
        <f>W187*H187</f>
        <v>0</v>
      </c>
      <c r="AR187" s="143" t="s">
        <v>152</v>
      </c>
      <c r="AT187" s="143" t="s">
        <v>147</v>
      </c>
      <c r="AU187" s="143" t="s">
        <v>88</v>
      </c>
      <c r="AY187" s="13" t="s">
        <v>145</v>
      </c>
      <c r="BE187" s="144">
        <f>IF(O187="základní",K187,0)</f>
        <v>0</v>
      </c>
      <c r="BF187" s="144">
        <f>IF(O187="snížená",K187,0)</f>
        <v>0</v>
      </c>
      <c r="BG187" s="144">
        <f>IF(O187="zákl. přenesená",K187,0)</f>
        <v>0</v>
      </c>
      <c r="BH187" s="144">
        <f>IF(O187="sníž. přenesená",K187,0)</f>
        <v>0</v>
      </c>
      <c r="BI187" s="144">
        <f>IF(O187="nulová",K187,0)</f>
        <v>0</v>
      </c>
      <c r="BJ187" s="13" t="s">
        <v>86</v>
      </c>
      <c r="BK187" s="144">
        <f>ROUND(P187*H187,2)</f>
        <v>0</v>
      </c>
      <c r="BL187" s="13" t="s">
        <v>152</v>
      </c>
      <c r="BM187" s="143" t="s">
        <v>541</v>
      </c>
    </row>
    <row r="188" spans="2:65" s="1" customFormat="1" ht="19.5" x14ac:dyDescent="0.2">
      <c r="B188" s="28"/>
      <c r="D188" s="145" t="s">
        <v>154</v>
      </c>
      <c r="F188" s="146" t="s">
        <v>325</v>
      </c>
      <c r="I188" s="147"/>
      <c r="J188" s="147"/>
      <c r="M188" s="28"/>
      <c r="N188" s="159"/>
      <c r="O188" s="160"/>
      <c r="P188" s="160"/>
      <c r="Q188" s="160"/>
      <c r="R188" s="160"/>
      <c r="S188" s="160"/>
      <c r="T188" s="160"/>
      <c r="U188" s="160"/>
      <c r="V188" s="160"/>
      <c r="W188" s="160"/>
      <c r="X188" s="161"/>
      <c r="AT188" s="13" t="s">
        <v>154</v>
      </c>
      <c r="AU188" s="13" t="s">
        <v>88</v>
      </c>
    </row>
    <row r="189" spans="2:65" s="1" customFormat="1" ht="6.95" customHeight="1" x14ac:dyDescent="0.2">
      <c r="B189" s="40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28"/>
    </row>
  </sheetData>
  <sheetProtection algorithmName="SHA-512" hashValue="DUmrpL1m96W8k3o8YDfc86ZGraaEcWRz5lSooQP5u3OX6KWbZqo7dA1Y3Xs+5HwsI2BwlwspP4hdshyi7r+Jtw==" saltValue="MWBFNsILE9pTOcwILVucmM12s1pIhSXw5TEH0F2VwGjrpyCH7BfNrluWsVjVySgtbST77BFAjFNyE18lo48TFg==" spinCount="100000" sheet="1" objects="1" scenarios="1" formatColumns="0" formatRows="0" autoFilter="0"/>
  <autoFilter ref="C122:L188" xr:uid="{00000000-0009-0000-0000-000006000000}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7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T2" s="13" t="s">
        <v>106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88</v>
      </c>
    </row>
    <row r="4" spans="2:46" ht="24.95" customHeight="1" x14ac:dyDescent="0.2">
      <c r="B4" s="16"/>
      <c r="D4" s="17" t="s">
        <v>107</v>
      </c>
      <c r="M4" s="16"/>
      <c r="N4" s="85" t="s">
        <v>11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00" t="str">
        <f>'Rekapitulace stavby'!K6</f>
        <v>KONTEJNEROVÁ STÁNÍ NA DUKLE</v>
      </c>
      <c r="F7" s="201"/>
      <c r="G7" s="201"/>
      <c r="H7" s="201"/>
      <c r="M7" s="16"/>
    </row>
    <row r="8" spans="2:46" s="1" customFormat="1" ht="12" customHeight="1" x14ac:dyDescent="0.2">
      <c r="B8" s="28"/>
      <c r="D8" s="23" t="s">
        <v>108</v>
      </c>
      <c r="M8" s="28"/>
    </row>
    <row r="9" spans="2:46" s="1" customFormat="1" ht="16.5" customHeight="1" x14ac:dyDescent="0.2">
      <c r="B9" s="28"/>
      <c r="E9" s="162" t="s">
        <v>542</v>
      </c>
      <c r="F9" s="202"/>
      <c r="G9" s="202"/>
      <c r="H9" s="202"/>
      <c r="M9" s="28"/>
    </row>
    <row r="10" spans="2:46" s="1" customFormat="1" ht="11.25" x14ac:dyDescent="0.2">
      <c r="B10" s="28"/>
      <c r="M10" s="28"/>
    </row>
    <row r="11" spans="2:46" s="1" customFormat="1" ht="12" customHeight="1" x14ac:dyDescent="0.2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 x14ac:dyDescent="0.2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6. 2. 2024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 x14ac:dyDescent="0.2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03" t="str">
        <f>'Rekapitulace stavby'!E14</f>
        <v>Vyplň údaj</v>
      </c>
      <c r="F18" s="184"/>
      <c r="G18" s="184"/>
      <c r="H18" s="184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 t="s">
        <v>31</v>
      </c>
      <c r="I20" s="23" t="s">
        <v>26</v>
      </c>
      <c r="J20" s="21" t="s">
        <v>1</v>
      </c>
      <c r="M20" s="28"/>
    </row>
    <row r="21" spans="2:13" s="1" customFormat="1" ht="18" customHeight="1" x14ac:dyDescent="0.2">
      <c r="B21" s="28"/>
      <c r="E21" s="21" t="s">
        <v>32</v>
      </c>
      <c r="I21" s="23" t="s">
        <v>28</v>
      </c>
      <c r="J21" s="21" t="s">
        <v>1</v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 t="s">
        <v>33</v>
      </c>
      <c r="I23" s="23" t="s">
        <v>26</v>
      </c>
      <c r="J23" s="21" t="s">
        <v>1</v>
      </c>
      <c r="M23" s="28"/>
    </row>
    <row r="24" spans="2:13" s="1" customFormat="1" ht="18" customHeight="1" x14ac:dyDescent="0.2">
      <c r="B24" s="28"/>
      <c r="E24" s="21" t="s">
        <v>34</v>
      </c>
      <c r="I24" s="23" t="s">
        <v>28</v>
      </c>
      <c r="J24" s="21" t="s">
        <v>1</v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35</v>
      </c>
      <c r="M26" s="28"/>
    </row>
    <row r="27" spans="2:13" s="7" customFormat="1" ht="16.5" customHeight="1" x14ac:dyDescent="0.2">
      <c r="B27" s="86"/>
      <c r="E27" s="189" t="s">
        <v>1</v>
      </c>
      <c r="F27" s="189"/>
      <c r="G27" s="189"/>
      <c r="H27" s="189"/>
      <c r="M27" s="86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 x14ac:dyDescent="0.2">
      <c r="B30" s="28"/>
      <c r="E30" s="23" t="s">
        <v>110</v>
      </c>
      <c r="K30" s="87">
        <f>I96</f>
        <v>0</v>
      </c>
      <c r="M30" s="28"/>
    </row>
    <row r="31" spans="2:13" s="1" customFormat="1" ht="12.75" x14ac:dyDescent="0.2">
      <c r="B31" s="28"/>
      <c r="E31" s="23" t="s">
        <v>111</v>
      </c>
      <c r="K31" s="87">
        <f>J96</f>
        <v>0</v>
      </c>
      <c r="M31" s="28"/>
    </row>
    <row r="32" spans="2:13" s="1" customFormat="1" ht="25.35" customHeight="1" x14ac:dyDescent="0.2">
      <c r="B32" s="28"/>
      <c r="D32" s="88" t="s">
        <v>36</v>
      </c>
      <c r="K32" s="62">
        <f>ROUND(K119, 2)</f>
        <v>0</v>
      </c>
      <c r="M32" s="28"/>
    </row>
    <row r="33" spans="2:13" s="1" customFormat="1" ht="6.95" customHeight="1" x14ac:dyDescent="0.2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 x14ac:dyDescent="0.2">
      <c r="B34" s="28"/>
      <c r="F34" s="31" t="s">
        <v>38</v>
      </c>
      <c r="I34" s="31" t="s">
        <v>37</v>
      </c>
      <c r="K34" s="31" t="s">
        <v>39</v>
      </c>
      <c r="M34" s="28"/>
    </row>
    <row r="35" spans="2:13" s="1" customFormat="1" ht="14.45" customHeight="1" x14ac:dyDescent="0.2">
      <c r="B35" s="28"/>
      <c r="D35" s="51" t="s">
        <v>40</v>
      </c>
      <c r="E35" s="23" t="s">
        <v>41</v>
      </c>
      <c r="F35" s="87">
        <f>ROUND((SUM(BE119:BE126)),  2)</f>
        <v>0</v>
      </c>
      <c r="I35" s="89">
        <v>0.21</v>
      </c>
      <c r="K35" s="87">
        <f>ROUND(((SUM(BE119:BE126))*I35),  2)</f>
        <v>0</v>
      </c>
      <c r="M35" s="28"/>
    </row>
    <row r="36" spans="2:13" s="1" customFormat="1" ht="14.45" customHeight="1" x14ac:dyDescent="0.2">
      <c r="B36" s="28"/>
      <c r="E36" s="23" t="s">
        <v>42</v>
      </c>
      <c r="F36" s="87">
        <f>ROUND((SUM(BF119:BF126)),  2)</f>
        <v>0</v>
      </c>
      <c r="I36" s="89">
        <v>0.12</v>
      </c>
      <c r="K36" s="87">
        <f>ROUND(((SUM(BF119:BF126))*I36),  2)</f>
        <v>0</v>
      </c>
      <c r="M36" s="28"/>
    </row>
    <row r="37" spans="2:13" s="1" customFormat="1" ht="14.45" hidden="1" customHeight="1" x14ac:dyDescent="0.2">
      <c r="B37" s="28"/>
      <c r="E37" s="23" t="s">
        <v>43</v>
      </c>
      <c r="F37" s="87">
        <f>ROUND((SUM(BG119:BG126)),  2)</f>
        <v>0</v>
      </c>
      <c r="I37" s="89">
        <v>0.21</v>
      </c>
      <c r="K37" s="87">
        <f>0</f>
        <v>0</v>
      </c>
      <c r="M37" s="28"/>
    </row>
    <row r="38" spans="2:13" s="1" customFormat="1" ht="14.45" hidden="1" customHeight="1" x14ac:dyDescent="0.2">
      <c r="B38" s="28"/>
      <c r="E38" s="23" t="s">
        <v>44</v>
      </c>
      <c r="F38" s="87">
        <f>ROUND((SUM(BH119:BH126)),  2)</f>
        <v>0</v>
      </c>
      <c r="I38" s="89">
        <v>0.12</v>
      </c>
      <c r="K38" s="87">
        <f>0</f>
        <v>0</v>
      </c>
      <c r="M38" s="28"/>
    </row>
    <row r="39" spans="2:13" s="1" customFormat="1" ht="14.45" hidden="1" customHeight="1" x14ac:dyDescent="0.2">
      <c r="B39" s="28"/>
      <c r="E39" s="23" t="s">
        <v>45</v>
      </c>
      <c r="F39" s="87">
        <f>ROUND((SUM(BI119:BI126)),  2)</f>
        <v>0</v>
      </c>
      <c r="I39" s="89">
        <v>0</v>
      </c>
      <c r="K39" s="87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90"/>
      <c r="D41" s="91" t="s">
        <v>46</v>
      </c>
      <c r="E41" s="53"/>
      <c r="F41" s="53"/>
      <c r="G41" s="92" t="s">
        <v>47</v>
      </c>
      <c r="H41" s="93" t="s">
        <v>48</v>
      </c>
      <c r="I41" s="53"/>
      <c r="J41" s="53"/>
      <c r="K41" s="94">
        <f>SUM(K32:K39)</f>
        <v>0</v>
      </c>
      <c r="L41" s="95"/>
      <c r="M41" s="28"/>
    </row>
    <row r="42" spans="2:13" s="1" customFormat="1" ht="14.45" customHeight="1" x14ac:dyDescent="0.2">
      <c r="B42" s="28"/>
      <c r="M42" s="28"/>
    </row>
    <row r="43" spans="2:13" ht="14.45" customHeight="1" x14ac:dyDescent="0.2">
      <c r="B43" s="16"/>
      <c r="M43" s="16"/>
    </row>
    <row r="44" spans="2:13" ht="14.45" customHeight="1" x14ac:dyDescent="0.2">
      <c r="B44" s="16"/>
      <c r="M44" s="16"/>
    </row>
    <row r="45" spans="2:13" ht="14.45" customHeight="1" x14ac:dyDescent="0.2">
      <c r="B45" s="16"/>
      <c r="M45" s="16"/>
    </row>
    <row r="46" spans="2:13" ht="14.45" customHeight="1" x14ac:dyDescent="0.2">
      <c r="B46" s="16"/>
      <c r="M46" s="16"/>
    </row>
    <row r="47" spans="2:13" ht="14.45" customHeight="1" x14ac:dyDescent="0.2">
      <c r="B47" s="16"/>
      <c r="M47" s="16"/>
    </row>
    <row r="48" spans="2:13" ht="14.45" customHeight="1" x14ac:dyDescent="0.2">
      <c r="B48" s="16"/>
      <c r="M48" s="16"/>
    </row>
    <row r="49" spans="2:13" ht="14.45" customHeight="1" x14ac:dyDescent="0.2">
      <c r="B49" s="16"/>
      <c r="M49" s="16"/>
    </row>
    <row r="50" spans="2:13" s="1" customFormat="1" ht="14.45" customHeight="1" x14ac:dyDescent="0.2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8"/>
      <c r="M50" s="28"/>
    </row>
    <row r="51" spans="2:13" ht="11.25" x14ac:dyDescent="0.2">
      <c r="B51" s="16"/>
      <c r="M51" s="16"/>
    </row>
    <row r="52" spans="2:13" ht="11.25" x14ac:dyDescent="0.2">
      <c r="B52" s="16"/>
      <c r="M52" s="16"/>
    </row>
    <row r="53" spans="2:13" ht="11.25" x14ac:dyDescent="0.2">
      <c r="B53" s="16"/>
      <c r="M53" s="16"/>
    </row>
    <row r="54" spans="2:13" ht="11.25" x14ac:dyDescent="0.2">
      <c r="B54" s="16"/>
      <c r="M54" s="16"/>
    </row>
    <row r="55" spans="2:13" ht="11.25" x14ac:dyDescent="0.2">
      <c r="B55" s="16"/>
      <c r="M55" s="16"/>
    </row>
    <row r="56" spans="2:13" ht="11.25" x14ac:dyDescent="0.2">
      <c r="B56" s="16"/>
      <c r="M56" s="16"/>
    </row>
    <row r="57" spans="2:13" ht="11.25" x14ac:dyDescent="0.2">
      <c r="B57" s="16"/>
      <c r="M57" s="16"/>
    </row>
    <row r="58" spans="2:13" ht="11.25" x14ac:dyDescent="0.2">
      <c r="B58" s="16"/>
      <c r="M58" s="16"/>
    </row>
    <row r="59" spans="2:13" ht="11.25" x14ac:dyDescent="0.2">
      <c r="B59" s="16"/>
      <c r="M59" s="16"/>
    </row>
    <row r="60" spans="2:13" ht="11.25" x14ac:dyDescent="0.2">
      <c r="B60" s="16"/>
      <c r="M60" s="16"/>
    </row>
    <row r="61" spans="2:13" s="1" customFormat="1" ht="12.75" x14ac:dyDescent="0.2">
      <c r="B61" s="28"/>
      <c r="D61" s="39" t="s">
        <v>51</v>
      </c>
      <c r="E61" s="30"/>
      <c r="F61" s="96" t="s">
        <v>52</v>
      </c>
      <c r="G61" s="39" t="s">
        <v>51</v>
      </c>
      <c r="H61" s="30"/>
      <c r="I61" s="30"/>
      <c r="J61" s="97" t="s">
        <v>52</v>
      </c>
      <c r="K61" s="30"/>
      <c r="L61" s="30"/>
      <c r="M61" s="28"/>
    </row>
    <row r="62" spans="2:13" ht="11.25" x14ac:dyDescent="0.2">
      <c r="B62" s="16"/>
      <c r="M62" s="16"/>
    </row>
    <row r="63" spans="2:13" ht="11.25" x14ac:dyDescent="0.2">
      <c r="B63" s="16"/>
      <c r="M63" s="16"/>
    </row>
    <row r="64" spans="2:13" ht="11.25" x14ac:dyDescent="0.2">
      <c r="B64" s="16"/>
      <c r="M64" s="16"/>
    </row>
    <row r="65" spans="2:13" s="1" customFormat="1" ht="12.75" x14ac:dyDescent="0.2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38"/>
      <c r="M65" s="28"/>
    </row>
    <row r="66" spans="2:13" ht="11.25" x14ac:dyDescent="0.2">
      <c r="B66" s="16"/>
      <c r="M66" s="16"/>
    </row>
    <row r="67" spans="2:13" ht="11.25" x14ac:dyDescent="0.2">
      <c r="B67" s="16"/>
      <c r="M67" s="16"/>
    </row>
    <row r="68" spans="2:13" ht="11.25" x14ac:dyDescent="0.2">
      <c r="B68" s="16"/>
      <c r="M68" s="16"/>
    </row>
    <row r="69" spans="2:13" ht="11.25" x14ac:dyDescent="0.2">
      <c r="B69" s="16"/>
      <c r="M69" s="16"/>
    </row>
    <row r="70" spans="2:13" ht="11.25" x14ac:dyDescent="0.2">
      <c r="B70" s="16"/>
      <c r="M70" s="16"/>
    </row>
    <row r="71" spans="2:13" ht="11.25" x14ac:dyDescent="0.2">
      <c r="B71" s="16"/>
      <c r="M71" s="16"/>
    </row>
    <row r="72" spans="2:13" ht="11.25" x14ac:dyDescent="0.2">
      <c r="B72" s="16"/>
      <c r="M72" s="16"/>
    </row>
    <row r="73" spans="2:13" ht="11.25" x14ac:dyDescent="0.2">
      <c r="B73" s="16"/>
      <c r="M73" s="16"/>
    </row>
    <row r="74" spans="2:13" ht="11.25" x14ac:dyDescent="0.2">
      <c r="B74" s="16"/>
      <c r="M74" s="16"/>
    </row>
    <row r="75" spans="2:13" ht="11.25" x14ac:dyDescent="0.2">
      <c r="B75" s="16"/>
      <c r="M75" s="16"/>
    </row>
    <row r="76" spans="2:13" s="1" customFormat="1" ht="12.75" x14ac:dyDescent="0.2">
      <c r="B76" s="28"/>
      <c r="D76" s="39" t="s">
        <v>51</v>
      </c>
      <c r="E76" s="30"/>
      <c r="F76" s="96" t="s">
        <v>52</v>
      </c>
      <c r="G76" s="39" t="s">
        <v>51</v>
      </c>
      <c r="H76" s="30"/>
      <c r="I76" s="30"/>
      <c r="J76" s="97" t="s">
        <v>52</v>
      </c>
      <c r="K76" s="30"/>
      <c r="L76" s="30"/>
      <c r="M76" s="28"/>
    </row>
    <row r="77" spans="2:13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customHeight="1" x14ac:dyDescent="0.2">
      <c r="B82" s="28"/>
      <c r="C82" s="17" t="s">
        <v>112</v>
      </c>
      <c r="M82" s="28"/>
    </row>
    <row r="83" spans="2:47" s="1" customFormat="1" ht="6.95" customHeight="1" x14ac:dyDescent="0.2">
      <c r="B83" s="28"/>
      <c r="M83" s="28"/>
    </row>
    <row r="84" spans="2:47" s="1" customFormat="1" ht="12" customHeight="1" x14ac:dyDescent="0.2">
      <c r="B84" s="28"/>
      <c r="C84" s="23" t="s">
        <v>17</v>
      </c>
      <c r="M84" s="28"/>
    </row>
    <row r="85" spans="2:47" s="1" customFormat="1" ht="16.5" customHeight="1" x14ac:dyDescent="0.2">
      <c r="B85" s="28"/>
      <c r="E85" s="200" t="str">
        <f>E7</f>
        <v>KONTEJNEROVÁ STÁNÍ NA DUKLE</v>
      </c>
      <c r="F85" s="201"/>
      <c r="G85" s="201"/>
      <c r="H85" s="201"/>
      <c r="M85" s="28"/>
    </row>
    <row r="86" spans="2:47" s="1" customFormat="1" ht="12" customHeight="1" x14ac:dyDescent="0.2">
      <c r="B86" s="28"/>
      <c r="C86" s="23" t="s">
        <v>108</v>
      </c>
      <c r="M86" s="28"/>
    </row>
    <row r="87" spans="2:47" s="1" customFormat="1" ht="16.5" customHeight="1" x14ac:dyDescent="0.2">
      <c r="B87" s="28"/>
      <c r="E87" s="162" t="str">
        <f>E9</f>
        <v>440-00 - Všeobecné rozpočtové náklady</v>
      </c>
      <c r="F87" s="202"/>
      <c r="G87" s="202"/>
      <c r="H87" s="202"/>
      <c r="M87" s="28"/>
    </row>
    <row r="88" spans="2:47" s="1" customFormat="1" ht="6.95" customHeight="1" x14ac:dyDescent="0.2">
      <c r="B88" s="28"/>
      <c r="M88" s="28"/>
    </row>
    <row r="89" spans="2:47" s="1" customFormat="1" ht="12" customHeight="1" x14ac:dyDescent="0.2">
      <c r="B89" s="28"/>
      <c r="C89" s="23" t="s">
        <v>21</v>
      </c>
      <c r="F89" s="21" t="str">
        <f>F12</f>
        <v>ÚSTÍ NAD ORLICÍ</v>
      </c>
      <c r="I89" s="23" t="s">
        <v>23</v>
      </c>
      <c r="J89" s="48" t="str">
        <f>IF(J12="","",J12)</f>
        <v>6. 2. 2024</v>
      </c>
      <c r="M89" s="28"/>
    </row>
    <row r="90" spans="2:47" s="1" customFormat="1" ht="6.95" customHeight="1" x14ac:dyDescent="0.2">
      <c r="B90" s="28"/>
      <c r="M90" s="28"/>
    </row>
    <row r="91" spans="2:47" s="1" customFormat="1" ht="15.2" customHeight="1" x14ac:dyDescent="0.2">
      <c r="B91" s="28"/>
      <c r="C91" s="23" t="s">
        <v>25</v>
      </c>
      <c r="F91" s="21" t="str">
        <f>E15</f>
        <v>Město Ústí nad Olricí</v>
      </c>
      <c r="I91" s="23" t="s">
        <v>31</v>
      </c>
      <c r="J91" s="26" t="str">
        <f>E21</f>
        <v>JDS projekt, s.r.o.</v>
      </c>
      <c r="M91" s="28"/>
    </row>
    <row r="92" spans="2:47" s="1" customFormat="1" ht="15.2" customHeight="1" x14ac:dyDescent="0.2">
      <c r="B92" s="28"/>
      <c r="C92" s="23" t="s">
        <v>29</v>
      </c>
      <c r="F92" s="21" t="str">
        <f>IF(E18="","",E18)</f>
        <v>Vyplň údaj</v>
      </c>
      <c r="I92" s="23" t="s">
        <v>33</v>
      </c>
      <c r="J92" s="26" t="str">
        <f>E24</f>
        <v>Suchánek</v>
      </c>
      <c r="M92" s="28"/>
    </row>
    <row r="93" spans="2:47" s="1" customFormat="1" ht="10.35" customHeight="1" x14ac:dyDescent="0.2">
      <c r="B93" s="28"/>
      <c r="M93" s="28"/>
    </row>
    <row r="94" spans="2:47" s="1" customFormat="1" ht="29.25" customHeight="1" x14ac:dyDescent="0.2">
      <c r="B94" s="28"/>
      <c r="C94" s="98" t="s">
        <v>113</v>
      </c>
      <c r="D94" s="90"/>
      <c r="E94" s="90"/>
      <c r="F94" s="90"/>
      <c r="G94" s="90"/>
      <c r="H94" s="90"/>
      <c r="I94" s="99" t="s">
        <v>114</v>
      </c>
      <c r="J94" s="99" t="s">
        <v>115</v>
      </c>
      <c r="K94" s="99" t="s">
        <v>116</v>
      </c>
      <c r="L94" s="90"/>
      <c r="M94" s="28"/>
    </row>
    <row r="95" spans="2:47" s="1" customFormat="1" ht="10.35" customHeight="1" x14ac:dyDescent="0.2">
      <c r="B95" s="28"/>
      <c r="M95" s="28"/>
    </row>
    <row r="96" spans="2:47" s="1" customFormat="1" ht="22.9" customHeight="1" x14ac:dyDescent="0.2">
      <c r="B96" s="28"/>
      <c r="C96" s="100" t="s">
        <v>117</v>
      </c>
      <c r="I96" s="62">
        <f t="shared" ref="I96:J98" si="0">Q119</f>
        <v>0</v>
      </c>
      <c r="J96" s="62">
        <f t="shared" si="0"/>
        <v>0</v>
      </c>
      <c r="K96" s="62">
        <f>K119</f>
        <v>0</v>
      </c>
      <c r="M96" s="28"/>
      <c r="AU96" s="13" t="s">
        <v>118</v>
      </c>
    </row>
    <row r="97" spans="2:13" s="8" customFormat="1" ht="24.95" customHeight="1" x14ac:dyDescent="0.2">
      <c r="B97" s="101"/>
      <c r="D97" s="102" t="s">
        <v>543</v>
      </c>
      <c r="E97" s="103"/>
      <c r="F97" s="103"/>
      <c r="G97" s="103"/>
      <c r="H97" s="103"/>
      <c r="I97" s="104">
        <f t="shared" si="0"/>
        <v>0</v>
      </c>
      <c r="J97" s="104">
        <f t="shared" si="0"/>
        <v>0</v>
      </c>
      <c r="K97" s="104">
        <f>K120</f>
        <v>0</v>
      </c>
      <c r="M97" s="101"/>
    </row>
    <row r="98" spans="2:13" s="9" customFormat="1" ht="19.899999999999999" customHeight="1" x14ac:dyDescent="0.2">
      <c r="B98" s="105"/>
      <c r="D98" s="106" t="s">
        <v>544</v>
      </c>
      <c r="E98" s="107"/>
      <c r="F98" s="107"/>
      <c r="G98" s="107"/>
      <c r="H98" s="107"/>
      <c r="I98" s="108">
        <f t="shared" si="0"/>
        <v>0</v>
      </c>
      <c r="J98" s="108">
        <f t="shared" si="0"/>
        <v>0</v>
      </c>
      <c r="K98" s="108">
        <f>K121</f>
        <v>0</v>
      </c>
      <c r="M98" s="105"/>
    </row>
    <row r="99" spans="2:13" s="9" customFormat="1" ht="19.899999999999999" customHeight="1" x14ac:dyDescent="0.2">
      <c r="B99" s="105"/>
      <c r="D99" s="106" t="s">
        <v>545</v>
      </c>
      <c r="E99" s="107"/>
      <c r="F99" s="107"/>
      <c r="G99" s="107"/>
      <c r="H99" s="107"/>
      <c r="I99" s="108">
        <f>Q124</f>
        <v>0</v>
      </c>
      <c r="J99" s="108">
        <f>R124</f>
        <v>0</v>
      </c>
      <c r="K99" s="108">
        <f>K124</f>
        <v>0</v>
      </c>
      <c r="M99" s="105"/>
    </row>
    <row r="100" spans="2:13" s="1" customFormat="1" ht="21.75" customHeight="1" x14ac:dyDescent="0.2">
      <c r="B100" s="28"/>
      <c r="M100" s="28"/>
    </row>
    <row r="101" spans="2:13" s="1" customFormat="1" ht="6.95" customHeight="1" x14ac:dyDescent="0.2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28"/>
    </row>
    <row r="105" spans="2:13" s="1" customFormat="1" ht="6.95" customHeight="1" x14ac:dyDescent="0.2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28"/>
    </row>
    <row r="106" spans="2:13" s="1" customFormat="1" ht="24.95" customHeight="1" x14ac:dyDescent="0.2">
      <c r="B106" s="28"/>
      <c r="C106" s="17" t="s">
        <v>126</v>
      </c>
      <c r="M106" s="28"/>
    </row>
    <row r="107" spans="2:13" s="1" customFormat="1" ht="6.95" customHeight="1" x14ac:dyDescent="0.2">
      <c r="B107" s="28"/>
      <c r="M107" s="28"/>
    </row>
    <row r="108" spans="2:13" s="1" customFormat="1" ht="12" customHeight="1" x14ac:dyDescent="0.2">
      <c r="B108" s="28"/>
      <c r="C108" s="23" t="s">
        <v>17</v>
      </c>
      <c r="M108" s="28"/>
    </row>
    <row r="109" spans="2:13" s="1" customFormat="1" ht="16.5" customHeight="1" x14ac:dyDescent="0.2">
      <c r="B109" s="28"/>
      <c r="E109" s="200" t="str">
        <f>E7</f>
        <v>KONTEJNEROVÁ STÁNÍ NA DUKLE</v>
      </c>
      <c r="F109" s="201"/>
      <c r="G109" s="201"/>
      <c r="H109" s="201"/>
      <c r="M109" s="28"/>
    </row>
    <row r="110" spans="2:13" s="1" customFormat="1" ht="12" customHeight="1" x14ac:dyDescent="0.2">
      <c r="B110" s="28"/>
      <c r="C110" s="23" t="s">
        <v>108</v>
      </c>
      <c r="M110" s="28"/>
    </row>
    <row r="111" spans="2:13" s="1" customFormat="1" ht="16.5" customHeight="1" x14ac:dyDescent="0.2">
      <c r="B111" s="28"/>
      <c r="E111" s="162" t="str">
        <f>E9</f>
        <v>440-00 - Všeobecné rozpočtové náklady</v>
      </c>
      <c r="F111" s="202"/>
      <c r="G111" s="202"/>
      <c r="H111" s="202"/>
      <c r="M111" s="28"/>
    </row>
    <row r="112" spans="2:13" s="1" customFormat="1" ht="6.95" customHeight="1" x14ac:dyDescent="0.2">
      <c r="B112" s="28"/>
      <c r="M112" s="28"/>
    </row>
    <row r="113" spans="2:65" s="1" customFormat="1" ht="12" customHeight="1" x14ac:dyDescent="0.2">
      <c r="B113" s="28"/>
      <c r="C113" s="23" t="s">
        <v>21</v>
      </c>
      <c r="F113" s="21" t="str">
        <f>F12</f>
        <v>ÚSTÍ NAD ORLICÍ</v>
      </c>
      <c r="I113" s="23" t="s">
        <v>23</v>
      </c>
      <c r="J113" s="48" t="str">
        <f>IF(J12="","",J12)</f>
        <v>6. 2. 2024</v>
      </c>
      <c r="M113" s="28"/>
    </row>
    <row r="114" spans="2:65" s="1" customFormat="1" ht="6.95" customHeight="1" x14ac:dyDescent="0.2">
      <c r="B114" s="28"/>
      <c r="M114" s="28"/>
    </row>
    <row r="115" spans="2:65" s="1" customFormat="1" ht="15.2" customHeight="1" x14ac:dyDescent="0.2">
      <c r="B115" s="28"/>
      <c r="C115" s="23" t="s">
        <v>25</v>
      </c>
      <c r="F115" s="21" t="str">
        <f>E15</f>
        <v>Město Ústí nad Olricí</v>
      </c>
      <c r="I115" s="23" t="s">
        <v>31</v>
      </c>
      <c r="J115" s="26" t="str">
        <f>E21</f>
        <v>JDS projekt, s.r.o.</v>
      </c>
      <c r="M115" s="28"/>
    </row>
    <row r="116" spans="2:65" s="1" customFormat="1" ht="15.2" customHeight="1" x14ac:dyDescent="0.2">
      <c r="B116" s="28"/>
      <c r="C116" s="23" t="s">
        <v>29</v>
      </c>
      <c r="F116" s="21" t="str">
        <f>IF(E18="","",E18)</f>
        <v>Vyplň údaj</v>
      </c>
      <c r="I116" s="23" t="s">
        <v>33</v>
      </c>
      <c r="J116" s="26" t="str">
        <f>E24</f>
        <v>Suchánek</v>
      </c>
      <c r="M116" s="28"/>
    </row>
    <row r="117" spans="2:65" s="1" customFormat="1" ht="10.35" customHeight="1" x14ac:dyDescent="0.2">
      <c r="B117" s="28"/>
      <c r="M117" s="28"/>
    </row>
    <row r="118" spans="2:65" s="10" customFormat="1" ht="29.25" customHeight="1" x14ac:dyDescent="0.2">
      <c r="B118" s="109"/>
      <c r="C118" s="110" t="s">
        <v>127</v>
      </c>
      <c r="D118" s="111" t="s">
        <v>61</v>
      </c>
      <c r="E118" s="111" t="s">
        <v>57</v>
      </c>
      <c r="F118" s="111" t="s">
        <v>58</v>
      </c>
      <c r="G118" s="111" t="s">
        <v>128</v>
      </c>
      <c r="H118" s="111" t="s">
        <v>129</v>
      </c>
      <c r="I118" s="111" t="s">
        <v>130</v>
      </c>
      <c r="J118" s="111" t="s">
        <v>131</v>
      </c>
      <c r="K118" s="111" t="s">
        <v>116</v>
      </c>
      <c r="L118" s="112" t="s">
        <v>132</v>
      </c>
      <c r="M118" s="109"/>
      <c r="N118" s="55" t="s">
        <v>1</v>
      </c>
      <c r="O118" s="56" t="s">
        <v>40</v>
      </c>
      <c r="P118" s="56" t="s">
        <v>133</v>
      </c>
      <c r="Q118" s="56" t="s">
        <v>134</v>
      </c>
      <c r="R118" s="56" t="s">
        <v>135</v>
      </c>
      <c r="S118" s="56" t="s">
        <v>136</v>
      </c>
      <c r="T118" s="56" t="s">
        <v>137</v>
      </c>
      <c r="U118" s="56" t="s">
        <v>138</v>
      </c>
      <c r="V118" s="56" t="s">
        <v>139</v>
      </c>
      <c r="W118" s="56" t="s">
        <v>140</v>
      </c>
      <c r="X118" s="57" t="s">
        <v>141</v>
      </c>
    </row>
    <row r="119" spans="2:65" s="1" customFormat="1" ht="22.9" customHeight="1" x14ac:dyDescent="0.25">
      <c r="B119" s="28"/>
      <c r="C119" s="60" t="s">
        <v>142</v>
      </c>
      <c r="K119" s="113">
        <f>BK119</f>
        <v>0</v>
      </c>
      <c r="M119" s="28"/>
      <c r="N119" s="58"/>
      <c r="O119" s="49"/>
      <c r="P119" s="49"/>
      <c r="Q119" s="114">
        <f>Q120</f>
        <v>0</v>
      </c>
      <c r="R119" s="114">
        <f>R120</f>
        <v>0</v>
      </c>
      <c r="S119" s="49"/>
      <c r="T119" s="115">
        <f>T120</f>
        <v>0</v>
      </c>
      <c r="U119" s="49"/>
      <c r="V119" s="115">
        <f>V120</f>
        <v>0</v>
      </c>
      <c r="W119" s="49"/>
      <c r="X119" s="116">
        <f>X120</f>
        <v>0</v>
      </c>
      <c r="AT119" s="13" t="s">
        <v>77</v>
      </c>
      <c r="AU119" s="13" t="s">
        <v>118</v>
      </c>
      <c r="BK119" s="117">
        <f>BK120</f>
        <v>0</v>
      </c>
    </row>
    <row r="120" spans="2:65" s="11" customFormat="1" ht="25.9" customHeight="1" x14ac:dyDescent="0.2">
      <c r="B120" s="118"/>
      <c r="D120" s="119" t="s">
        <v>77</v>
      </c>
      <c r="E120" s="120" t="s">
        <v>546</v>
      </c>
      <c r="F120" s="120" t="s">
        <v>547</v>
      </c>
      <c r="I120" s="121"/>
      <c r="J120" s="121"/>
      <c r="K120" s="122">
        <f>BK120</f>
        <v>0</v>
      </c>
      <c r="M120" s="118"/>
      <c r="N120" s="123"/>
      <c r="Q120" s="124">
        <f>Q121+Q124</f>
        <v>0</v>
      </c>
      <c r="R120" s="124">
        <f>R121+R124</f>
        <v>0</v>
      </c>
      <c r="T120" s="125">
        <f>T121+T124</f>
        <v>0</v>
      </c>
      <c r="V120" s="125">
        <f>V121+V124</f>
        <v>0</v>
      </c>
      <c r="X120" s="126">
        <f>X121+X124</f>
        <v>0</v>
      </c>
      <c r="AR120" s="119" t="s">
        <v>170</v>
      </c>
      <c r="AT120" s="127" t="s">
        <v>77</v>
      </c>
      <c r="AU120" s="127" t="s">
        <v>78</v>
      </c>
      <c r="AY120" s="119" t="s">
        <v>145</v>
      </c>
      <c r="BK120" s="128">
        <f>BK121+BK124</f>
        <v>0</v>
      </c>
    </row>
    <row r="121" spans="2:65" s="11" customFormat="1" ht="22.9" customHeight="1" x14ac:dyDescent="0.2">
      <c r="B121" s="118"/>
      <c r="D121" s="119" t="s">
        <v>77</v>
      </c>
      <c r="E121" s="129" t="s">
        <v>548</v>
      </c>
      <c r="F121" s="129" t="s">
        <v>549</v>
      </c>
      <c r="I121" s="121"/>
      <c r="J121" s="121"/>
      <c r="K121" s="130">
        <f>BK121</f>
        <v>0</v>
      </c>
      <c r="M121" s="118"/>
      <c r="N121" s="123"/>
      <c r="Q121" s="124">
        <f>SUM(Q122:Q123)</f>
        <v>0</v>
      </c>
      <c r="R121" s="124">
        <f>SUM(R122:R123)</f>
        <v>0</v>
      </c>
      <c r="T121" s="125">
        <f>SUM(T122:T123)</f>
        <v>0</v>
      </c>
      <c r="V121" s="125">
        <f>SUM(V122:V123)</f>
        <v>0</v>
      </c>
      <c r="X121" s="126">
        <f>SUM(X122:X123)</f>
        <v>0</v>
      </c>
      <c r="AR121" s="119" t="s">
        <v>170</v>
      </c>
      <c r="AT121" s="127" t="s">
        <v>77</v>
      </c>
      <c r="AU121" s="127" t="s">
        <v>86</v>
      </c>
      <c r="AY121" s="119" t="s">
        <v>145</v>
      </c>
      <c r="BK121" s="128">
        <f>SUM(BK122:BK123)</f>
        <v>0</v>
      </c>
    </row>
    <row r="122" spans="2:65" s="1" customFormat="1" ht="24.2" customHeight="1" x14ac:dyDescent="0.2">
      <c r="B122" s="28"/>
      <c r="C122" s="131" t="s">
        <v>86</v>
      </c>
      <c r="D122" s="131" t="s">
        <v>147</v>
      </c>
      <c r="E122" s="132" t="s">
        <v>550</v>
      </c>
      <c r="F122" s="133" t="s">
        <v>549</v>
      </c>
      <c r="G122" s="134" t="s">
        <v>551</v>
      </c>
      <c r="H122" s="135">
        <v>1</v>
      </c>
      <c r="I122" s="136"/>
      <c r="J122" s="136"/>
      <c r="K122" s="137">
        <f>ROUND(P122*H122,2)</f>
        <v>0</v>
      </c>
      <c r="L122" s="133" t="s">
        <v>151</v>
      </c>
      <c r="M122" s="28"/>
      <c r="N122" s="138" t="s">
        <v>1</v>
      </c>
      <c r="O122" s="139" t="s">
        <v>41</v>
      </c>
      <c r="P122" s="140">
        <f>I122+J122</f>
        <v>0</v>
      </c>
      <c r="Q122" s="140">
        <f>ROUND(I122*H122,2)</f>
        <v>0</v>
      </c>
      <c r="R122" s="140">
        <f>ROUND(J122*H122,2)</f>
        <v>0</v>
      </c>
      <c r="T122" s="141">
        <f>S122*H122</f>
        <v>0</v>
      </c>
      <c r="U122" s="141">
        <v>0</v>
      </c>
      <c r="V122" s="141">
        <f>U122*H122</f>
        <v>0</v>
      </c>
      <c r="W122" s="141">
        <v>0</v>
      </c>
      <c r="X122" s="142">
        <f>W122*H122</f>
        <v>0</v>
      </c>
      <c r="AR122" s="143" t="s">
        <v>552</v>
      </c>
      <c r="AT122" s="143" t="s">
        <v>147</v>
      </c>
      <c r="AU122" s="143" t="s">
        <v>88</v>
      </c>
      <c r="AY122" s="13" t="s">
        <v>145</v>
      </c>
      <c r="BE122" s="144">
        <f>IF(O122="základní",K122,0)</f>
        <v>0</v>
      </c>
      <c r="BF122" s="144">
        <f>IF(O122="snížená",K122,0)</f>
        <v>0</v>
      </c>
      <c r="BG122" s="144">
        <f>IF(O122="zákl. přenesená",K122,0)</f>
        <v>0</v>
      </c>
      <c r="BH122" s="144">
        <f>IF(O122="sníž. přenesená",K122,0)</f>
        <v>0</v>
      </c>
      <c r="BI122" s="144">
        <f>IF(O122="nulová",K122,0)</f>
        <v>0</v>
      </c>
      <c r="BJ122" s="13" t="s">
        <v>86</v>
      </c>
      <c r="BK122" s="144">
        <f>ROUND(P122*H122,2)</f>
        <v>0</v>
      </c>
      <c r="BL122" s="13" t="s">
        <v>552</v>
      </c>
      <c r="BM122" s="143" t="s">
        <v>553</v>
      </c>
    </row>
    <row r="123" spans="2:65" s="1" customFormat="1" ht="11.25" x14ac:dyDescent="0.2">
      <c r="B123" s="28"/>
      <c r="D123" s="145" t="s">
        <v>154</v>
      </c>
      <c r="F123" s="146" t="s">
        <v>549</v>
      </c>
      <c r="I123" s="147"/>
      <c r="J123" s="147"/>
      <c r="M123" s="28"/>
      <c r="N123" s="148"/>
      <c r="X123" s="52"/>
      <c r="AT123" s="13" t="s">
        <v>154</v>
      </c>
      <c r="AU123" s="13" t="s">
        <v>88</v>
      </c>
    </row>
    <row r="124" spans="2:65" s="11" customFormat="1" ht="22.9" customHeight="1" x14ac:dyDescent="0.2">
      <c r="B124" s="118"/>
      <c r="D124" s="119" t="s">
        <v>77</v>
      </c>
      <c r="E124" s="129" t="s">
        <v>554</v>
      </c>
      <c r="F124" s="129" t="s">
        <v>555</v>
      </c>
      <c r="I124" s="121"/>
      <c r="J124" s="121"/>
      <c r="K124" s="130">
        <f>BK124</f>
        <v>0</v>
      </c>
      <c r="M124" s="118"/>
      <c r="N124" s="123"/>
      <c r="Q124" s="124">
        <f>SUM(Q125:Q126)</f>
        <v>0</v>
      </c>
      <c r="R124" s="124">
        <f>SUM(R125:R126)</f>
        <v>0</v>
      </c>
      <c r="T124" s="125">
        <f>SUM(T125:T126)</f>
        <v>0</v>
      </c>
      <c r="V124" s="125">
        <f>SUM(V125:V126)</f>
        <v>0</v>
      </c>
      <c r="X124" s="126">
        <f>SUM(X125:X126)</f>
        <v>0</v>
      </c>
      <c r="AR124" s="119" t="s">
        <v>170</v>
      </c>
      <c r="AT124" s="127" t="s">
        <v>77</v>
      </c>
      <c r="AU124" s="127" t="s">
        <v>86</v>
      </c>
      <c r="AY124" s="119" t="s">
        <v>145</v>
      </c>
      <c r="BK124" s="128">
        <f>SUM(BK125:BK126)</f>
        <v>0</v>
      </c>
    </row>
    <row r="125" spans="2:65" s="1" customFormat="1" ht="24.2" customHeight="1" x14ac:dyDescent="0.2">
      <c r="B125" s="28"/>
      <c r="C125" s="131" t="s">
        <v>88</v>
      </c>
      <c r="D125" s="131" t="s">
        <v>147</v>
      </c>
      <c r="E125" s="132" t="s">
        <v>556</v>
      </c>
      <c r="F125" s="133" t="s">
        <v>555</v>
      </c>
      <c r="G125" s="134" t="s">
        <v>551</v>
      </c>
      <c r="H125" s="135">
        <v>1</v>
      </c>
      <c r="I125" s="136"/>
      <c r="J125" s="136"/>
      <c r="K125" s="137">
        <f>ROUND(P125*H125,2)</f>
        <v>0</v>
      </c>
      <c r="L125" s="133" t="s">
        <v>151</v>
      </c>
      <c r="M125" s="28"/>
      <c r="N125" s="138" t="s">
        <v>1</v>
      </c>
      <c r="O125" s="139" t="s">
        <v>41</v>
      </c>
      <c r="P125" s="140">
        <f>I125+J125</f>
        <v>0</v>
      </c>
      <c r="Q125" s="140">
        <f>ROUND(I125*H125,2)</f>
        <v>0</v>
      </c>
      <c r="R125" s="140">
        <f>ROUND(J125*H125,2)</f>
        <v>0</v>
      </c>
      <c r="T125" s="141">
        <f>S125*H125</f>
        <v>0</v>
      </c>
      <c r="U125" s="141">
        <v>0</v>
      </c>
      <c r="V125" s="141">
        <f>U125*H125</f>
        <v>0</v>
      </c>
      <c r="W125" s="141">
        <v>0</v>
      </c>
      <c r="X125" s="142">
        <f>W125*H125</f>
        <v>0</v>
      </c>
      <c r="AR125" s="143" t="s">
        <v>552</v>
      </c>
      <c r="AT125" s="143" t="s">
        <v>147</v>
      </c>
      <c r="AU125" s="143" t="s">
        <v>88</v>
      </c>
      <c r="AY125" s="13" t="s">
        <v>145</v>
      </c>
      <c r="BE125" s="144">
        <f>IF(O125="základní",K125,0)</f>
        <v>0</v>
      </c>
      <c r="BF125" s="144">
        <f>IF(O125="snížená",K125,0)</f>
        <v>0</v>
      </c>
      <c r="BG125" s="144">
        <f>IF(O125="zákl. přenesená",K125,0)</f>
        <v>0</v>
      </c>
      <c r="BH125" s="144">
        <f>IF(O125="sníž. přenesená",K125,0)</f>
        <v>0</v>
      </c>
      <c r="BI125" s="144">
        <f>IF(O125="nulová",K125,0)</f>
        <v>0</v>
      </c>
      <c r="BJ125" s="13" t="s">
        <v>86</v>
      </c>
      <c r="BK125" s="144">
        <f>ROUND(P125*H125,2)</f>
        <v>0</v>
      </c>
      <c r="BL125" s="13" t="s">
        <v>552</v>
      </c>
      <c r="BM125" s="143" t="s">
        <v>557</v>
      </c>
    </row>
    <row r="126" spans="2:65" s="1" customFormat="1" ht="11.25" x14ac:dyDescent="0.2">
      <c r="B126" s="28"/>
      <c r="D126" s="145" t="s">
        <v>154</v>
      </c>
      <c r="F126" s="146" t="s">
        <v>555</v>
      </c>
      <c r="I126" s="147"/>
      <c r="J126" s="147"/>
      <c r="M126" s="28"/>
      <c r="N126" s="159"/>
      <c r="O126" s="160"/>
      <c r="P126" s="160"/>
      <c r="Q126" s="160"/>
      <c r="R126" s="160"/>
      <c r="S126" s="160"/>
      <c r="T126" s="160"/>
      <c r="U126" s="160"/>
      <c r="V126" s="160"/>
      <c r="W126" s="160"/>
      <c r="X126" s="161"/>
      <c r="AT126" s="13" t="s">
        <v>154</v>
      </c>
      <c r="AU126" s="13" t="s">
        <v>88</v>
      </c>
    </row>
    <row r="127" spans="2:65" s="1" customFormat="1" ht="6.95" customHeight="1" x14ac:dyDescent="0.2"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28"/>
    </row>
  </sheetData>
  <sheetProtection algorithmName="SHA-512" hashValue="95dJdzZ56Z4wjZImcV3CNNTXQyYhO84WfiA6WbgTjZ+lTbky14nvXxqxyVdY4/SYbIO7SWGNP/6t/d54Zw6qKA==" saltValue="PQ5nnIuForhYfafJZpRTIWho4YLNfKg2LLNRXPCbel7NjbsLUUwW0Valj9K+nOhqXQ9LWnwDBKtxT4OYkgEJgQ==" spinCount="100000" sheet="1" objects="1" scenarios="1" formatColumns="0" formatRows="0" autoFilter="0"/>
  <autoFilter ref="C118:L126" xr:uid="{00000000-0009-0000-0000-000007000000}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440-01 - SO 01 Stání č.1</vt:lpstr>
      <vt:lpstr>440-02 - SO 02 Stání č.2</vt:lpstr>
      <vt:lpstr>440-03 - SO 03 Stání č.3</vt:lpstr>
      <vt:lpstr>440-04 - SO 04 Stání č.4</vt:lpstr>
      <vt:lpstr>440-05 - SO 05 Stání č.5</vt:lpstr>
      <vt:lpstr>440-06 - SO 06 Stání č.6</vt:lpstr>
      <vt:lpstr>440-00 - Všeobecné rozpoč...</vt:lpstr>
      <vt:lpstr>'440-00 - Všeobecné rozpoč...'!Názvy_tisku</vt:lpstr>
      <vt:lpstr>'440-01 - SO 01 Stání č.1'!Názvy_tisku</vt:lpstr>
      <vt:lpstr>'440-02 - SO 02 Stání č.2'!Názvy_tisku</vt:lpstr>
      <vt:lpstr>'440-03 - SO 03 Stání č.3'!Názvy_tisku</vt:lpstr>
      <vt:lpstr>'440-04 - SO 04 Stání č.4'!Názvy_tisku</vt:lpstr>
      <vt:lpstr>'440-05 - SO 05 Stání č.5'!Názvy_tisku</vt:lpstr>
      <vt:lpstr>'440-06 - SO 06 Stání č.6'!Názvy_tisku</vt:lpstr>
      <vt:lpstr>'Rekapitulace stavby'!Názvy_tisku</vt:lpstr>
      <vt:lpstr>'440-00 - Všeobecné rozpoč...'!Oblast_tisku</vt:lpstr>
      <vt:lpstr>'440-01 - SO 01 Stání č.1'!Oblast_tisku</vt:lpstr>
      <vt:lpstr>'440-02 - SO 02 Stání č.2'!Oblast_tisku</vt:lpstr>
      <vt:lpstr>'440-03 - SO 03 Stání č.3'!Oblast_tisku</vt:lpstr>
      <vt:lpstr>'440-04 - SO 04 Stání č.4'!Oblast_tisku</vt:lpstr>
      <vt:lpstr>'440-05 - SO 05 Stání č.5'!Oblast_tisku</vt:lpstr>
      <vt:lpstr>'440-06 - SO 06 Stání č.6'!Oblast_tisku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Suchanek</dc:creator>
  <cp:lastModifiedBy>Jana Nováčková</cp:lastModifiedBy>
  <dcterms:created xsi:type="dcterms:W3CDTF">2024-04-15T10:55:52Z</dcterms:created>
  <dcterms:modified xsi:type="dcterms:W3CDTF">2024-08-26T12:16:12Z</dcterms:modified>
</cp:coreProperties>
</file>